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03.공사 및 건물\11.기숙사 및 식당 환경개선 공사_180823\02.학생식당 및 주방 환경개선 공사\02.분야별 공고 서류\02. 전기\"/>
    </mc:Choice>
  </mc:AlternateContent>
  <bookViews>
    <workbookView xWindow="15" yWindow="32760" windowWidth="15165" windowHeight="8895" tabRatio="724" activeTab="2"/>
  </bookViews>
  <sheets>
    <sheet name="원가" sheetId="3" r:id="rId1"/>
    <sheet name="총괄표" sheetId="11" r:id="rId2"/>
    <sheet name="내역서" sheetId="10" r:id="rId3"/>
    <sheet name="겉표지" sheetId="1" state="hidden" r:id="rId4"/>
    <sheet name="표지" sheetId="2" state="hidden" r:id="rId5"/>
    <sheet name="합산자재" sheetId="6" state="hidden" r:id="rId6"/>
    <sheet name="사용설명" sheetId="14" state="hidden" r:id="rId7"/>
    <sheet name="일위노임" sheetId="15" state="hidden" r:id="rId8"/>
  </sheets>
  <definedNames>
    <definedName name="_xlnm.Print_Area" localSheetId="3">겉표지!$A$1:$I$49</definedName>
    <definedName name="_xlnm.Print_Area" localSheetId="2">내역서!$A$1:$Q$159</definedName>
    <definedName name="_xlnm.Print_Area" localSheetId="0">원가!$A$1:$E$36</definedName>
    <definedName name="_xlnm.Print_Area" localSheetId="7">일위노임!$A$1:$T$29</definedName>
    <definedName name="_xlnm.Print_Area" localSheetId="1">총괄표!$A$1:$Q$55</definedName>
    <definedName name="_xlnm.Print_Area" localSheetId="4">표지!$A$1:$K$45</definedName>
    <definedName name="_xlnm.Print_Titles" localSheetId="2">내역서!$1:$3</definedName>
    <definedName name="_xlnm.Print_Titles" localSheetId="7">일위노임!$1:$3</definedName>
    <definedName name="_xlnm.Print_Titles" localSheetId="1">총괄표!$1:$3</definedName>
    <definedName name="_xlnm.Print_Titles" localSheetId="5">합산자재!$1:$3</definedName>
  </definedNames>
  <calcPr calcId="152511"/>
</workbook>
</file>

<file path=xl/calcChain.xml><?xml version="1.0" encoding="utf-8"?>
<calcChain xmlns="http://schemas.openxmlformats.org/spreadsheetml/2006/main">
  <c r="O29" i="11" l="1"/>
  <c r="O55" i="11"/>
  <c r="H5" i="15"/>
  <c r="O5" i="15"/>
  <c r="Q5" i="15"/>
  <c r="AA5" i="15"/>
  <c r="I6" i="15" s="1"/>
  <c r="O6" i="15" s="1"/>
  <c r="H6" i="15"/>
  <c r="Q6" i="15"/>
  <c r="H8" i="15"/>
  <c r="O8" i="15"/>
  <c r="AA8" i="15" s="1"/>
  <c r="AA9" i="15" s="1"/>
  <c r="Q8" i="15"/>
  <c r="H9" i="15"/>
  <c r="Q9" i="15"/>
  <c r="H11" i="15"/>
  <c r="O11" i="15"/>
  <c r="AA11" i="15" s="1"/>
  <c r="Q11" i="15"/>
  <c r="H12" i="15"/>
  <c r="Q12" i="15"/>
  <c r="H14" i="15"/>
  <c r="O14" i="15"/>
  <c r="Q14" i="15"/>
  <c r="AA14" i="15"/>
  <c r="I15" i="15" s="1"/>
  <c r="O15" i="15" s="1"/>
  <c r="H15" i="15"/>
  <c r="Q15" i="15"/>
  <c r="I68" i="6"/>
  <c r="L68" i="6" s="1"/>
  <c r="I69" i="6"/>
  <c r="L69" i="6" s="1"/>
  <c r="G15" i="15" l="1"/>
  <c r="AA6" i="15"/>
  <c r="I12" i="15"/>
  <c r="O12" i="15" s="1"/>
  <c r="AA12" i="15"/>
  <c r="I9" i="15"/>
  <c r="O9" i="15" s="1"/>
  <c r="AA15" i="15"/>
  <c r="G6" i="15"/>
  <c r="AE118" i="10"/>
  <c r="A1" i="1"/>
  <c r="D38" i="1"/>
  <c r="D39" i="1"/>
  <c r="D40" i="1"/>
  <c r="D41" i="1"/>
  <c r="D42" i="1"/>
  <c r="D43" i="1"/>
  <c r="D44" i="1"/>
  <c r="D45" i="1"/>
  <c r="D46" i="1"/>
  <c r="D37" i="1"/>
  <c r="D36" i="1"/>
  <c r="D22" i="1"/>
  <c r="D20" i="1"/>
  <c r="D18" i="1"/>
  <c r="AE3" i="10"/>
  <c r="AD3" i="10"/>
  <c r="N32" i="2"/>
  <c r="N33" i="2"/>
  <c r="N34" i="2"/>
  <c r="N35" i="2"/>
  <c r="N36" i="2"/>
  <c r="N37" i="2"/>
  <c r="N18" i="2"/>
  <c r="N19" i="2"/>
  <c r="N40" i="2" s="1"/>
  <c r="F40" i="2" s="1"/>
  <c r="C15" i="2" s="1"/>
  <c r="N20" i="2"/>
  <c r="N21" i="2"/>
  <c r="N22" i="2"/>
  <c r="N23" i="2"/>
  <c r="N24" i="2"/>
  <c r="N25" i="2"/>
  <c r="N26" i="2"/>
  <c r="N27" i="2"/>
  <c r="N28" i="2"/>
  <c r="N29" i="2"/>
  <c r="N30" i="2"/>
  <c r="N31" i="2"/>
  <c r="N38" i="2"/>
  <c r="N39" i="2"/>
  <c r="H30" i="6" l="1"/>
  <c r="H35" i="6"/>
  <c r="H46" i="6"/>
  <c r="H51" i="6"/>
  <c r="H62" i="6"/>
  <c r="H67" i="6"/>
  <c r="H63" i="6"/>
  <c r="H6" i="6"/>
  <c r="H18" i="6"/>
  <c r="H5" i="6"/>
  <c r="H9" i="6"/>
  <c r="H13" i="6"/>
  <c r="H17" i="6"/>
  <c r="H21" i="6"/>
  <c r="H25" i="6"/>
  <c r="H36" i="6"/>
  <c r="H41" i="6"/>
  <c r="H52" i="6"/>
  <c r="H57" i="6"/>
  <c r="H26" i="6"/>
  <c r="H31" i="6"/>
  <c r="H42" i="6"/>
  <c r="H58" i="6"/>
  <c r="H14" i="6"/>
  <c r="H32" i="6"/>
  <c r="H48" i="6"/>
  <c r="H64" i="6"/>
  <c r="H27" i="6"/>
  <c r="H43" i="6"/>
  <c r="H7" i="6"/>
  <c r="H11" i="6"/>
  <c r="H15" i="6"/>
  <c r="H19" i="6"/>
  <c r="H23" i="6"/>
  <c r="H28" i="6"/>
  <c r="H33" i="6"/>
  <c r="H44" i="6"/>
  <c r="H49" i="6"/>
  <c r="H60" i="6"/>
  <c r="H65" i="6"/>
  <c r="H34" i="6"/>
  <c r="H39" i="6"/>
  <c r="H50" i="6"/>
  <c r="H55" i="6"/>
  <c r="L55" i="6" s="1"/>
  <c r="H66" i="6"/>
  <c r="H10" i="6"/>
  <c r="H22" i="6"/>
  <c r="H37" i="6"/>
  <c r="H38" i="6"/>
  <c r="H59" i="6"/>
  <c r="H4" i="6"/>
  <c r="H8" i="6"/>
  <c r="H12" i="6"/>
  <c r="H16" i="6"/>
  <c r="H20" i="6"/>
  <c r="H24" i="6"/>
  <c r="H29" i="6"/>
  <c r="H40" i="6"/>
  <c r="H45" i="6"/>
  <c r="H56" i="6"/>
  <c r="H61" i="6"/>
  <c r="H47" i="6"/>
  <c r="H53" i="6"/>
  <c r="H54" i="6"/>
  <c r="L54" i="6" s="1"/>
  <c r="G12" i="15"/>
  <c r="G9" i="15"/>
  <c r="L47" i="6" l="1"/>
  <c r="L16" i="6"/>
  <c r="L10" i="6"/>
  <c r="L49" i="6"/>
  <c r="L7" i="6"/>
  <c r="AB136" i="10"/>
  <c r="L42" i="6"/>
  <c r="L21" i="6"/>
  <c r="L67" i="6"/>
  <c r="L61" i="6"/>
  <c r="L12" i="6"/>
  <c r="L66" i="6"/>
  <c r="L44" i="6"/>
  <c r="L43" i="6"/>
  <c r="L31" i="6"/>
  <c r="L17" i="6"/>
  <c r="L62" i="6"/>
  <c r="L26" i="6"/>
  <c r="L64" i="6"/>
  <c r="L40" i="6"/>
  <c r="L59" i="6"/>
  <c r="L39" i="6"/>
  <c r="L23" i="6"/>
  <c r="L48" i="6"/>
  <c r="L52" i="6"/>
  <c r="L5" i="6"/>
  <c r="L35" i="6"/>
  <c r="L8" i="6"/>
  <c r="L13" i="6"/>
  <c r="L50" i="6"/>
  <c r="L57" i="6"/>
  <c r="L29" i="6"/>
  <c r="L38" i="6"/>
  <c r="L34" i="6"/>
  <c r="L19" i="6"/>
  <c r="L32" i="6"/>
  <c r="L41" i="6"/>
  <c r="L18" i="6"/>
  <c r="L30" i="6"/>
  <c r="L56" i="6"/>
  <c r="L27" i="6"/>
  <c r="L4" i="6"/>
  <c r="L28" i="6"/>
  <c r="L9" i="6"/>
  <c r="AB137" i="10"/>
  <c r="L24" i="6"/>
  <c r="L37" i="6"/>
  <c r="L65" i="6"/>
  <c r="L15" i="6"/>
  <c r="L14" i="6"/>
  <c r="L36" i="6"/>
  <c r="L6" i="6"/>
  <c r="AB135" i="10"/>
  <c r="L33" i="6"/>
  <c r="L51" i="6"/>
  <c r="L45" i="6"/>
  <c r="L46" i="6"/>
  <c r="L53" i="6"/>
  <c r="L20" i="6"/>
  <c r="L22" i="6"/>
  <c r="L60" i="6"/>
  <c r="L11" i="6"/>
  <c r="L58" i="6"/>
  <c r="L25" i="6"/>
  <c r="L63" i="6"/>
  <c r="AC141" i="10" l="1"/>
  <c r="AC7" i="10"/>
  <c r="AB7" i="10"/>
  <c r="AC137" i="10"/>
  <c r="AC5" i="10"/>
  <c r="AB5" i="10"/>
  <c r="AC30" i="10"/>
  <c r="AB6" i="10"/>
  <c r="AC6" i="10"/>
  <c r="AC86" i="10"/>
  <c r="AC27" i="10"/>
  <c r="AC57" i="10"/>
  <c r="AB57" i="10"/>
  <c r="AB60" i="10"/>
  <c r="AC60" i="10"/>
  <c r="AC29" i="10"/>
  <c r="AC24" i="10"/>
  <c r="AC58" i="10"/>
  <c r="AB58" i="10"/>
  <c r="AC83" i="10"/>
  <c r="AB83" i="10"/>
  <c r="AB84" i="10" s="1"/>
  <c r="AC109" i="10"/>
  <c r="AB109" i="10"/>
  <c r="AB110" i="10" s="1"/>
  <c r="AC142" i="10"/>
  <c r="AC138" i="10"/>
  <c r="AC26" i="10"/>
  <c r="AC10" i="10"/>
  <c r="AB10" i="10"/>
  <c r="AC139" i="10"/>
  <c r="AC8" i="10"/>
  <c r="AA8" i="10"/>
  <c r="AA11" i="10" s="1"/>
  <c r="AC113" i="10"/>
  <c r="AC135" i="10"/>
  <c r="AC68" i="10"/>
  <c r="AC140" i="10"/>
  <c r="AC25" i="10"/>
  <c r="AB9" i="10"/>
  <c r="AC9" i="10"/>
  <c r="AC114" i="10"/>
  <c r="AC136" i="10"/>
  <c r="AC28" i="10"/>
  <c r="AE33" i="10"/>
  <c r="AE35" i="10"/>
  <c r="AE34" i="10"/>
  <c r="AC88" i="10" l="1"/>
  <c r="AB12" i="10"/>
  <c r="AB61" i="10"/>
  <c r="AC75" i="10"/>
  <c r="AC36" i="10"/>
  <c r="AC120" i="10"/>
  <c r="AE148" i="10"/>
  <c r="AE122" i="10"/>
  <c r="AE121" i="10"/>
  <c r="AE124" i="10" s="1"/>
  <c r="AC124" i="10" s="1"/>
  <c r="AD124" i="10"/>
  <c r="AE147" i="10"/>
  <c r="AE76" i="10"/>
  <c r="AE78" i="10" s="1"/>
  <c r="AC78" i="10" s="1"/>
  <c r="AD78" i="10"/>
  <c r="AE38" i="10"/>
  <c r="AE89" i="10"/>
  <c r="AE91" i="10" s="1"/>
  <c r="AC91" i="10" s="1"/>
  <c r="AD91" i="10"/>
  <c r="AE150" i="10" l="1"/>
  <c r="AC150" i="10" s="1"/>
  <c r="AD88" i="10"/>
  <c r="N55" i="11"/>
  <c r="N29" i="11" s="1"/>
  <c r="AE37" i="10"/>
  <c r="AE40" i="10" s="1"/>
  <c r="AC40" i="10" s="1"/>
  <c r="AD40" i="10"/>
  <c r="AD150" i="10"/>
  <c r="AD75" i="10" l="1"/>
  <c r="L55" i="11"/>
  <c r="L29" i="11" s="1"/>
  <c r="AD120" i="10" l="1"/>
  <c r="AD36" i="10"/>
  <c r="P55" i="11" l="1"/>
  <c r="I55" i="11"/>
  <c r="P29" i="11" l="1"/>
  <c r="I29" i="11"/>
</calcChain>
</file>

<file path=xl/sharedStrings.xml><?xml version="1.0" encoding="utf-8"?>
<sst xmlns="http://schemas.openxmlformats.org/spreadsheetml/2006/main" count="1270" uniqueCount="461">
  <si>
    <t>내  용</t>
    <phoneticPr fontId="2" type="noConversion"/>
  </si>
  <si>
    <t>단위</t>
    <phoneticPr fontId="2" type="noConversion"/>
  </si>
  <si>
    <t>수량</t>
    <phoneticPr fontId="2" type="noConversion"/>
  </si>
  <si>
    <t>見 積 書</t>
    <phoneticPr fontId="2" type="noConversion"/>
  </si>
  <si>
    <t xml:space="preserve"> </t>
    <phoneticPr fontId="2" type="noConversion"/>
  </si>
  <si>
    <t>件    名:</t>
    <phoneticPr fontId="2" type="noConversion"/>
  </si>
  <si>
    <t>원 가 계 산 서</t>
    <phoneticPr fontId="2" type="noConversion"/>
  </si>
  <si>
    <t>비 목</t>
    <phoneticPr fontId="2" type="noConversion"/>
  </si>
  <si>
    <t>구  분</t>
    <phoneticPr fontId="2" type="noConversion"/>
  </si>
  <si>
    <t>금 액</t>
    <phoneticPr fontId="2" type="noConversion"/>
  </si>
  <si>
    <t>계</t>
    <phoneticPr fontId="2" type="noConversion"/>
  </si>
  <si>
    <t>코드</t>
    <phoneticPr fontId="2" type="noConversion"/>
  </si>
  <si>
    <t>코드</t>
    <phoneticPr fontId="2" type="noConversion"/>
  </si>
  <si>
    <t>공종코드</t>
    <phoneticPr fontId="2" type="noConversion"/>
  </si>
  <si>
    <t>규격</t>
    <phoneticPr fontId="2" type="noConversion"/>
  </si>
  <si>
    <t>재료비</t>
    <phoneticPr fontId="2" type="noConversion"/>
  </si>
  <si>
    <t>노무비</t>
    <phoneticPr fontId="2" type="noConversion"/>
  </si>
  <si>
    <t>경비</t>
    <phoneticPr fontId="2" type="noConversion"/>
  </si>
  <si>
    <t>지급비</t>
    <phoneticPr fontId="2" type="noConversion"/>
  </si>
  <si>
    <t>비고</t>
    <phoneticPr fontId="2" type="noConversion"/>
  </si>
  <si>
    <t>…</t>
    <phoneticPr fontId="2" type="noConversion"/>
  </si>
  <si>
    <t>계</t>
    <phoneticPr fontId="2" type="noConversion"/>
  </si>
  <si>
    <t>단가</t>
    <phoneticPr fontId="2" type="noConversion"/>
  </si>
  <si>
    <t>금액</t>
    <phoneticPr fontId="2" type="noConversion"/>
  </si>
  <si>
    <t>단가</t>
    <phoneticPr fontId="2" type="noConversion"/>
  </si>
  <si>
    <t>단가</t>
    <phoneticPr fontId="2" type="noConversion"/>
  </si>
  <si>
    <t xml:space="preserve">  </t>
    <phoneticPr fontId="2" type="noConversion"/>
  </si>
  <si>
    <t>구  성  비</t>
    <phoneticPr fontId="2" type="noConversion"/>
  </si>
  <si>
    <t>재 료 비</t>
    <phoneticPr fontId="2" type="noConversion"/>
  </si>
  <si>
    <t>순</t>
    <phoneticPr fontId="2" type="noConversion"/>
  </si>
  <si>
    <t>노 무 비</t>
    <phoneticPr fontId="2" type="noConversion"/>
  </si>
  <si>
    <t>공</t>
    <phoneticPr fontId="2" type="noConversion"/>
  </si>
  <si>
    <t>경</t>
    <phoneticPr fontId="2" type="noConversion"/>
  </si>
  <si>
    <t>사</t>
    <phoneticPr fontId="2" type="noConversion"/>
  </si>
  <si>
    <t>비</t>
    <phoneticPr fontId="2" type="noConversion"/>
  </si>
  <si>
    <t>제 출 처:</t>
    <phoneticPr fontId="2" type="noConversion"/>
  </si>
  <si>
    <t>제 출 일:</t>
    <phoneticPr fontId="2" type="noConversion"/>
  </si>
  <si>
    <t>공 사 명:</t>
    <phoneticPr fontId="2" type="noConversion"/>
  </si>
  <si>
    <t>공사금액:</t>
    <phoneticPr fontId="2" type="noConversion"/>
  </si>
  <si>
    <t>금    액</t>
    <phoneticPr fontId="2" type="noConversion"/>
  </si>
  <si>
    <t>비       고</t>
    <phoneticPr fontId="2" type="noConversion"/>
  </si>
  <si>
    <t>提 出 處:</t>
    <phoneticPr fontId="2" type="noConversion"/>
  </si>
  <si>
    <t>提 出 日:</t>
    <phoneticPr fontId="2" type="noConversion"/>
  </si>
  <si>
    <t>이지테크</t>
    <phoneticPr fontId="2" type="noConversion"/>
  </si>
  <si>
    <t xml:space="preserve"> </t>
    <phoneticPr fontId="2" type="noConversion"/>
  </si>
  <si>
    <t>1.</t>
    <phoneticPr fontId="2" type="noConversion"/>
  </si>
  <si>
    <t>3.</t>
    <phoneticPr fontId="2" type="noConversion"/>
  </si>
  <si>
    <t>** 반드시 다음 사항을 숙지하신 다음 수정 작업을 하십시오 **</t>
    <phoneticPr fontId="2" type="noConversion"/>
  </si>
  <si>
    <t>4.</t>
    <phoneticPr fontId="2" type="noConversion"/>
  </si>
  <si>
    <t xml:space="preserve">a)표지와 원가 -&gt; 총괄표 -&gt; 내역서 -&gt;일위대가와 합산자재 -&gt;단가조사서 를 참조하고 </t>
    <phoneticPr fontId="2" type="noConversion"/>
  </si>
  <si>
    <t>2.</t>
    <phoneticPr fontId="2" type="noConversion"/>
  </si>
  <si>
    <t>5.</t>
    <phoneticPr fontId="2" type="noConversion"/>
  </si>
  <si>
    <t>6.</t>
    <phoneticPr fontId="2" type="noConversion"/>
  </si>
  <si>
    <t xml:space="preserve">   그룹은 견적 프로그램에서 엑셀파일이 만들어질때 지정됩니다.</t>
    <phoneticPr fontId="2" type="noConversion"/>
  </si>
  <si>
    <t>번호</t>
    <phoneticPr fontId="2" type="noConversion"/>
  </si>
  <si>
    <t>번호</t>
    <phoneticPr fontId="2" type="noConversion"/>
  </si>
  <si>
    <t>…</t>
    <phoneticPr fontId="2" type="noConversion"/>
  </si>
  <si>
    <t>비고</t>
    <phoneticPr fontId="2" type="noConversion"/>
  </si>
  <si>
    <t>공   종   명</t>
    <phoneticPr fontId="2" type="noConversion"/>
  </si>
  <si>
    <t>명   칭</t>
    <phoneticPr fontId="2" type="noConversion"/>
  </si>
  <si>
    <t>규   격</t>
    <phoneticPr fontId="2" type="noConversion"/>
  </si>
  <si>
    <t>노임 계산 정보</t>
    <phoneticPr fontId="2" type="noConversion"/>
  </si>
  <si>
    <t>노임계</t>
    <phoneticPr fontId="2" type="noConversion"/>
  </si>
  <si>
    <t>전체(%)</t>
    <phoneticPr fontId="2" type="noConversion"/>
  </si>
  <si>
    <t>공종별(%)</t>
    <phoneticPr fontId="2" type="noConversion"/>
  </si>
  <si>
    <t>노임 소수</t>
    <phoneticPr fontId="2" type="noConversion"/>
  </si>
  <si>
    <t>부속재 및 손료</t>
    <phoneticPr fontId="2" type="noConversion"/>
  </si>
  <si>
    <t>소모재</t>
    <phoneticPr fontId="2" type="noConversion"/>
  </si>
  <si>
    <t>노임계</t>
    <phoneticPr fontId="2" type="noConversion"/>
  </si>
  <si>
    <t>자재계</t>
    <phoneticPr fontId="2" type="noConversion"/>
  </si>
  <si>
    <t xml:space="preserve"> </t>
    <phoneticPr fontId="2" type="noConversion"/>
  </si>
  <si>
    <t>요율</t>
    <phoneticPr fontId="2" type="noConversion"/>
  </si>
  <si>
    <t>금액</t>
    <phoneticPr fontId="2" type="noConversion"/>
  </si>
  <si>
    <t>이윤</t>
    <phoneticPr fontId="2" type="noConversion"/>
  </si>
  <si>
    <t>끝자리맞추기</t>
    <phoneticPr fontId="2" type="noConversion"/>
  </si>
  <si>
    <t>공사명:</t>
    <phoneticPr fontId="2" type="noConversion"/>
  </si>
  <si>
    <t xml:space="preserve"> </t>
    <phoneticPr fontId="2" type="noConversion"/>
  </si>
  <si>
    <t xml:space="preserve"> </t>
    <phoneticPr fontId="2" type="noConversion"/>
  </si>
  <si>
    <t>속성이 숫자인 셀을 삭제할 때는 반드시 'Delete' 키를 사용하십시오.</t>
    <phoneticPr fontId="2" type="noConversion"/>
  </si>
  <si>
    <t>**주의:'Space Bar' 로 지웠을 때는 '#Value' Error가 발생됩니다.</t>
    <phoneticPr fontId="2" type="noConversion"/>
  </si>
  <si>
    <t>일위대가(을지)는 소수점 처리 때문에 셀 속성을 '일반'으로 하였습니다.(소수점 능동 처리)</t>
    <phoneticPr fontId="2" type="noConversion"/>
  </si>
  <si>
    <t>**참고: (수량*단가)의 결과는 소수 한자리, 금액을 취합한 소계는 1원 이하 절사입니다.</t>
    <phoneticPr fontId="2" type="noConversion"/>
  </si>
  <si>
    <t>내역서에서는 수량에만 셀 속성을 '일반'으로 하였습니다.(소수점 능동 처리)</t>
    <phoneticPr fontId="2" type="noConversion"/>
  </si>
  <si>
    <t>단가수정은 '단가조사서'시트 에서 하십시오.</t>
    <phoneticPr fontId="2" type="noConversion"/>
  </si>
  <si>
    <t xml:space="preserve">   있으므로 단가조사서의 결정단가를 수정하면 전체 금액이 갱신됩니다.</t>
    <phoneticPr fontId="2" type="noConversion"/>
  </si>
  <si>
    <t xml:space="preserve">   **주의: 금액란은 공식이 걸려있으므로 조심하여 수정하십시오.</t>
    <phoneticPr fontId="2" type="noConversion"/>
  </si>
  <si>
    <t>b)전체 자재를 일정 요율(%)로 변경할 때는 옵션시트의 자재 적용율을 조정하면 됩니다.</t>
    <phoneticPr fontId="2" type="noConversion"/>
  </si>
  <si>
    <t>노임 단가는 '단가조사서'시트에서 품셈은 '노임근거'시트에서 수정하십시오.</t>
    <phoneticPr fontId="2" type="noConversion"/>
  </si>
  <si>
    <t>a)전체 노임을 일정 요율(%)로 변경할 때는 '옵션시트'의 전체노임 적용율을 조정하면 됩니다.</t>
    <phoneticPr fontId="2" type="noConversion"/>
  </si>
  <si>
    <t>b)공종별로 노임을 수정하려면 '옵션시트'의 공종별 노임 적용율을 조정하면 됩니다.</t>
    <phoneticPr fontId="2" type="noConversion"/>
  </si>
  <si>
    <t>c)케이블 및 전선 자재 단가를 추가로 조정하려면 그룹별 자재 적용율을 조정하면 됩니다.</t>
    <phoneticPr fontId="2" type="noConversion"/>
  </si>
  <si>
    <t>겉표지의 모든 정보는 표지를 참조하였습니다.(정보 수정은 표지에서만 하시면 됩니다.)</t>
    <phoneticPr fontId="2" type="noConversion"/>
  </si>
  <si>
    <t>7.</t>
    <phoneticPr fontId="2" type="noConversion"/>
  </si>
  <si>
    <t>필수 :본 프로그램의 총 금액을 확인한 후 사용하십시오.</t>
    <phoneticPr fontId="2" type="noConversion"/>
  </si>
  <si>
    <t>8.</t>
    <phoneticPr fontId="2" type="noConversion"/>
  </si>
  <si>
    <t>본 파일의 내용을 인쇄할 경우, 미리보기를 통하여 페이지 절선을 확인 후 인쇄하십시오.</t>
    <phoneticPr fontId="2" type="noConversion"/>
  </si>
  <si>
    <t>페이지 절선이 맞지 않으면 다음을 참고하십시오.</t>
    <phoneticPr fontId="2" type="noConversion"/>
  </si>
  <si>
    <t>a. 해당시트의 셀 전체를 선택합니다.</t>
    <phoneticPr fontId="2" type="noConversion"/>
  </si>
  <si>
    <t>b. 행높이를 적절히 가감하면 페이지 절선을 맞출 수 있습니다.</t>
    <phoneticPr fontId="2" type="noConversion"/>
  </si>
  <si>
    <t>견적가로형식-1</t>
    <phoneticPr fontId="2" type="noConversion"/>
  </si>
  <si>
    <t>9.</t>
    <phoneticPr fontId="2" type="noConversion"/>
  </si>
  <si>
    <t>관급자재 Sheet가 해당이 없을 경우엔 삭제하십시오.</t>
    <phoneticPr fontId="2" type="noConversion"/>
  </si>
  <si>
    <t>10.</t>
    <phoneticPr fontId="2" type="noConversion"/>
  </si>
  <si>
    <t>일반배관재</t>
    <phoneticPr fontId="2" type="noConversion"/>
  </si>
  <si>
    <t>CD배관재</t>
    <phoneticPr fontId="2" type="noConversion"/>
  </si>
  <si>
    <t>번호</t>
    <phoneticPr fontId="2" type="noConversion"/>
  </si>
  <si>
    <t>공종코드</t>
    <phoneticPr fontId="2" type="noConversion"/>
  </si>
  <si>
    <t>코드</t>
    <phoneticPr fontId="2" type="noConversion"/>
  </si>
  <si>
    <t>명   칭</t>
    <phoneticPr fontId="2" type="noConversion"/>
  </si>
  <si>
    <t>규   격</t>
    <phoneticPr fontId="2" type="noConversion"/>
  </si>
  <si>
    <t>단위</t>
    <phoneticPr fontId="2" type="noConversion"/>
  </si>
  <si>
    <t>수량</t>
    <phoneticPr fontId="2" type="noConversion"/>
  </si>
  <si>
    <t>공량산출</t>
    <phoneticPr fontId="2" type="noConversion"/>
  </si>
  <si>
    <t>단 위 단 가 산 출</t>
    <phoneticPr fontId="2" type="noConversion"/>
  </si>
  <si>
    <t>품셈근거</t>
    <phoneticPr fontId="2" type="noConversion"/>
  </si>
  <si>
    <t>비고</t>
    <phoneticPr fontId="2" type="noConversion"/>
  </si>
  <si>
    <t>결정수량</t>
    <phoneticPr fontId="2" type="noConversion"/>
  </si>
  <si>
    <t>할증</t>
    <phoneticPr fontId="2" type="noConversion"/>
  </si>
  <si>
    <t>산출수량</t>
    <phoneticPr fontId="2" type="noConversion"/>
  </si>
  <si>
    <t>재할%</t>
    <phoneticPr fontId="2" type="noConversion"/>
  </si>
  <si>
    <t>명칭</t>
    <phoneticPr fontId="2" type="noConversion"/>
  </si>
  <si>
    <t>품셈</t>
    <phoneticPr fontId="2" type="noConversion"/>
  </si>
  <si>
    <t>할증%</t>
    <phoneticPr fontId="2" type="noConversion"/>
  </si>
  <si>
    <t>공량</t>
    <phoneticPr fontId="2" type="noConversion"/>
  </si>
  <si>
    <t>단가</t>
    <phoneticPr fontId="2" type="noConversion"/>
  </si>
  <si>
    <t>단위단가</t>
    <phoneticPr fontId="2" type="noConversion"/>
  </si>
  <si>
    <t>단위계</t>
    <phoneticPr fontId="2" type="noConversion"/>
  </si>
  <si>
    <t>연속견적가로형식</t>
  </si>
  <si>
    <t>1-1.동력설비공사</t>
  </si>
  <si>
    <t>1-2.전등설비공사</t>
  </si>
  <si>
    <t>1-3.전열설비공사</t>
  </si>
  <si>
    <t>1-4.전력간선설비공사</t>
  </si>
  <si>
    <t>1-5.전기철거설비공사</t>
  </si>
  <si>
    <t>3913170610034967</t>
  </si>
  <si>
    <t>경질비닐전선관</t>
  </si>
  <si>
    <t>HI 28 mm</t>
  </si>
  <si>
    <t>M</t>
  </si>
  <si>
    <t>3913170610034968</t>
  </si>
  <si>
    <t>HI 36 mm</t>
  </si>
  <si>
    <t>3913170610034969</t>
  </si>
  <si>
    <t>HI 42 mm</t>
  </si>
  <si>
    <t>3913170610034970</t>
  </si>
  <si>
    <t>HI 54 mm</t>
  </si>
  <si>
    <t>3913170610034971</t>
  </si>
  <si>
    <t>HI 70 mm</t>
  </si>
  <si>
    <t>3913170620034965</t>
  </si>
  <si>
    <t>경질비닐전선관(노출)</t>
  </si>
  <si>
    <t>HI 16 mm</t>
  </si>
  <si>
    <t>3913170620034966</t>
  </si>
  <si>
    <t>HI 22 mm</t>
  </si>
  <si>
    <t>3913170610035664</t>
  </si>
  <si>
    <t>합성수지제 가요전선관(노출)</t>
  </si>
  <si>
    <t>CD-난연성 16㎜</t>
  </si>
  <si>
    <t>3913170620174425</t>
  </si>
  <si>
    <t>1종금속제가요전선관</t>
  </si>
  <si>
    <t>36 mm 일반-방수</t>
  </si>
  <si>
    <t>3913170620174426</t>
  </si>
  <si>
    <t>42 mm 일반-방수</t>
  </si>
  <si>
    <t>3913170620174434</t>
  </si>
  <si>
    <t>커넥터, 16 mm 일반-비방수</t>
  </si>
  <si>
    <t>개</t>
  </si>
  <si>
    <t>3913170620174449</t>
  </si>
  <si>
    <t>커넥터, 36 mm 일반-방수</t>
  </si>
  <si>
    <t>3913170620174450</t>
  </si>
  <si>
    <t>커넥터, 42 mm 일반-방수</t>
  </si>
  <si>
    <t>3913170620174478</t>
  </si>
  <si>
    <t>16 mm 고장력-비방수</t>
  </si>
  <si>
    <t>3913170820935617</t>
  </si>
  <si>
    <t>경질비닐전선관용 부품</t>
  </si>
  <si>
    <t>노말밴드, 28 mm</t>
  </si>
  <si>
    <t>3913170820935618</t>
  </si>
  <si>
    <t>노말밴드, 36 mm</t>
  </si>
  <si>
    <t>3913170820935619</t>
  </si>
  <si>
    <t>노말밴드, 42 mm</t>
  </si>
  <si>
    <t>3913170820935621</t>
  </si>
  <si>
    <t>노말밴드, 70 mm</t>
  </si>
  <si>
    <t>3912130810035750</t>
  </si>
  <si>
    <t>아우트렛박스</t>
  </si>
  <si>
    <t>8각 54㎜</t>
  </si>
  <si>
    <t>3912130810035753</t>
  </si>
  <si>
    <t>중형4각 54㎜</t>
  </si>
  <si>
    <t>3912130610035778</t>
  </si>
  <si>
    <t>스위치박스</t>
  </si>
  <si>
    <t>1 개용 54 mm</t>
  </si>
  <si>
    <t>3912130610035781</t>
  </si>
  <si>
    <t>2 개용 54 mm</t>
  </si>
  <si>
    <t>3912130820174710</t>
  </si>
  <si>
    <t>아우트렛박스 커버</t>
  </si>
  <si>
    <t>커버, 8각, 평형</t>
  </si>
  <si>
    <t>3912130820174713</t>
  </si>
  <si>
    <t>커버, 4각, 평형</t>
  </si>
  <si>
    <t>3912130310035796</t>
  </si>
  <si>
    <t>풀박스</t>
  </si>
  <si>
    <t>100×100×100</t>
  </si>
  <si>
    <t>3912130310035797</t>
  </si>
  <si>
    <t>150×150×100</t>
  </si>
  <si>
    <t>3912130310035799</t>
  </si>
  <si>
    <t>200×200×100</t>
  </si>
  <si>
    <t>3912130320174774</t>
  </si>
  <si>
    <t>500×500×300</t>
  </si>
  <si>
    <t>3913170810036359</t>
  </si>
  <si>
    <t>강재전선관용 부품</t>
  </si>
  <si>
    <t>파이프행거, 28 C</t>
  </si>
  <si>
    <t>3913170810036360</t>
  </si>
  <si>
    <t>파이프행거, 36 C</t>
  </si>
  <si>
    <t>3913170810036361</t>
  </si>
  <si>
    <t>파이프행거, 42 C</t>
  </si>
  <si>
    <t>3913170810036363</t>
  </si>
  <si>
    <t>파이프행거, 70 C</t>
  </si>
  <si>
    <t>3116210220135769</t>
  </si>
  <si>
    <t>스트롱앵커</t>
  </si>
  <si>
    <t>3116169820135160</t>
  </si>
  <si>
    <t>행거볼트</t>
  </si>
  <si>
    <t>∮9×1000㎜</t>
  </si>
  <si>
    <t>2612162922076727</t>
  </si>
  <si>
    <t>450/750V 내열비닐절연전선</t>
  </si>
  <si>
    <t>HFIX 1.78mm(2.5㎟)</t>
  </si>
  <si>
    <t>2612162922076728</t>
  </si>
  <si>
    <t>HFIX 2.25mm(4㎟)</t>
  </si>
  <si>
    <t>2612152420683695</t>
  </si>
  <si>
    <t>접지용비닐절연전선(F-GV)</t>
  </si>
  <si>
    <t>2.5㎟</t>
  </si>
  <si>
    <t>2612152420683697</t>
  </si>
  <si>
    <t>6㎟</t>
  </si>
  <si>
    <t>2612152420683699</t>
  </si>
  <si>
    <t>16㎟</t>
  </si>
  <si>
    <t>2612152420683702</t>
  </si>
  <si>
    <t>50㎟</t>
  </si>
  <si>
    <t>2612162920683891</t>
  </si>
  <si>
    <t>폴리에틸렌 난연케이블</t>
  </si>
  <si>
    <t>0.6/1kv F-CV 1C×95㎟</t>
  </si>
  <si>
    <t>2612162920683903</t>
  </si>
  <si>
    <t>0.6/1kv F-CV 2C×4㎟</t>
  </si>
  <si>
    <t>2612162920683922</t>
  </si>
  <si>
    <t>0.6/1kv F-CV 3C×4㎟</t>
  </si>
  <si>
    <t>2612162920683923</t>
  </si>
  <si>
    <t>0.6/1kv F-CV 3C×6㎟</t>
  </si>
  <si>
    <t>2612162920683925</t>
  </si>
  <si>
    <t>0.6/1kv F-CV 3C×16㎟</t>
  </si>
  <si>
    <t>2612162920683947</t>
  </si>
  <si>
    <t>0.6/1kv F-CV 4C×16㎟</t>
  </si>
  <si>
    <t>2612164020684089</t>
  </si>
  <si>
    <t>소방용내열전선(F-FR-3)</t>
  </si>
  <si>
    <t>코어형, 5C×1.78mm</t>
  </si>
  <si>
    <t>3912998720170517</t>
  </si>
  <si>
    <t>매입스위치</t>
  </si>
  <si>
    <t>250V 1로1구</t>
  </si>
  <si>
    <t>3912998720170518</t>
  </si>
  <si>
    <t>250V 1로2구</t>
  </si>
  <si>
    <t>3912998720170520</t>
  </si>
  <si>
    <t>250V 1로4구</t>
  </si>
  <si>
    <t>3912140620170839</t>
  </si>
  <si>
    <t>콘센트</t>
  </si>
  <si>
    <t>노출형, 30A 250V 3P</t>
  </si>
  <si>
    <t>3912140620170840</t>
  </si>
  <si>
    <t>노출형, 50A 250V 3P</t>
  </si>
  <si>
    <t>3912140620170850</t>
  </si>
  <si>
    <t>매입-접지형, 250V 2구</t>
  </si>
  <si>
    <t>3912140621030228</t>
  </si>
  <si>
    <t>방우콘센트</t>
  </si>
  <si>
    <t>3912161620167062</t>
  </si>
  <si>
    <t>배선용차단기</t>
  </si>
  <si>
    <t>4P 225AF 200AT</t>
  </si>
  <si>
    <t>3912143210033790</t>
  </si>
  <si>
    <t>러그단자</t>
  </si>
  <si>
    <t>동관단자 1 HOLE 50 ㎟</t>
  </si>
  <si>
    <t>3912143210033792</t>
  </si>
  <si>
    <t>동관단자 1 HOLE 95 ㎟</t>
  </si>
  <si>
    <t>3912143221650911</t>
  </si>
  <si>
    <t>압착단자</t>
  </si>
  <si>
    <t>R형동선 나압착 16 ㎟</t>
  </si>
  <si>
    <t>3116172710023970</t>
  </si>
  <si>
    <t>6각너트</t>
  </si>
  <si>
    <t>3/8,M10</t>
  </si>
  <si>
    <t>3116181120136195</t>
  </si>
  <si>
    <t>스프링와샤</t>
  </si>
  <si>
    <t>D10</t>
  </si>
  <si>
    <t>391211ZZ901Z1025</t>
  </si>
  <si>
    <t>분전반</t>
  </si>
  <si>
    <t>P-PK3</t>
  </si>
  <si>
    <t>면</t>
  </si>
  <si>
    <t>391115ZZ901Z1002</t>
  </si>
  <si>
    <t>조명기구</t>
  </si>
  <si>
    <t>TYPE A</t>
  </si>
  <si>
    <t>391115ZZ901Z1003</t>
  </si>
  <si>
    <t>TYPE B</t>
  </si>
  <si>
    <t>391115ZZ901Z1004</t>
  </si>
  <si>
    <t>TYPE C</t>
  </si>
  <si>
    <t>L001010101000075</t>
  </si>
  <si>
    <t>노 무 비</t>
  </si>
  <si>
    <t>내선전공</t>
  </si>
  <si>
    <t>인</t>
  </si>
  <si>
    <t>L001010101000078</t>
  </si>
  <si>
    <t>저압케이블전공</t>
  </si>
  <si>
    <t>[ KDI대학원기숙사및식당환경개선공사 ] - 합산자재목록</t>
  </si>
  <si>
    <t>59751467014</t>
  </si>
  <si>
    <t>59751467015</t>
  </si>
  <si>
    <t>59751467016</t>
  </si>
  <si>
    <t>59751467017</t>
  </si>
  <si>
    <t>59751467018</t>
  </si>
  <si>
    <t>59751467022</t>
  </si>
  <si>
    <t>59751467023</t>
  </si>
  <si>
    <t>59753097002</t>
  </si>
  <si>
    <t>59753017026</t>
  </si>
  <si>
    <t>59753017027</t>
  </si>
  <si>
    <t>59753017043</t>
  </si>
  <si>
    <t>59753017066</t>
  </si>
  <si>
    <t>59753017067</t>
  </si>
  <si>
    <t>MM496797011</t>
  </si>
  <si>
    <t>59759027001</t>
  </si>
  <si>
    <t>59759027002</t>
  </si>
  <si>
    <t>59759027003</t>
  </si>
  <si>
    <t>59759027005</t>
  </si>
  <si>
    <t>59753767011</t>
  </si>
  <si>
    <t>59753767041</t>
  </si>
  <si>
    <t>59753777102</t>
  </si>
  <si>
    <t>59753777111</t>
  </si>
  <si>
    <t>59753767201</t>
  </si>
  <si>
    <t>59753767231</t>
  </si>
  <si>
    <t>59753857021</t>
  </si>
  <si>
    <t>59753857031</t>
  </si>
  <si>
    <t>59753857061</t>
  </si>
  <si>
    <t>59753857201</t>
  </si>
  <si>
    <t>59759017113</t>
  </si>
  <si>
    <t>59759017114</t>
  </si>
  <si>
    <t>59759017115</t>
  </si>
  <si>
    <t>59759017117</t>
  </si>
  <si>
    <t>53060807001</t>
  </si>
  <si>
    <t>3/8</t>
  </si>
  <si>
    <t>53060327011</t>
  </si>
  <si>
    <t>MM481669624</t>
  </si>
  <si>
    <t>E1450667003</t>
  </si>
  <si>
    <t>E1450927201</t>
  </si>
  <si>
    <t>E1450927203</t>
  </si>
  <si>
    <t>E1450927205</t>
  </si>
  <si>
    <t>E1450927209</t>
  </si>
  <si>
    <t>E1450287512</t>
  </si>
  <si>
    <t>E1450287522</t>
  </si>
  <si>
    <t>E1450287539</t>
  </si>
  <si>
    <t>E1450287540</t>
  </si>
  <si>
    <t>E1450287542</t>
  </si>
  <si>
    <t>E1450287565</t>
  </si>
  <si>
    <t>E1451017202</t>
  </si>
  <si>
    <t>59301517001</t>
  </si>
  <si>
    <t>59301517002</t>
  </si>
  <si>
    <t>59301517004</t>
  </si>
  <si>
    <t>59350317154</t>
  </si>
  <si>
    <t>59350317155</t>
  </si>
  <si>
    <t>59350317206</t>
  </si>
  <si>
    <t>59350317208</t>
  </si>
  <si>
    <t>MM300015804</t>
  </si>
  <si>
    <t>E9400177005</t>
  </si>
  <si>
    <t>E9400177007</t>
  </si>
  <si>
    <t>E9400267006</t>
  </si>
  <si>
    <t>53100028501</t>
  </si>
  <si>
    <t>52100327001</t>
  </si>
  <si>
    <t>61100148025</t>
  </si>
  <si>
    <t>62100008002</t>
  </si>
  <si>
    <t>62100008003</t>
  </si>
  <si>
    <t>62100008004</t>
  </si>
  <si>
    <t>56900017016</t>
  </si>
  <si>
    <t>56900017076</t>
  </si>
  <si>
    <t>81</t>
  </si>
  <si>
    <t>[ KDI대학원기숙사및식당환경개선공사 ] - 일위노임 산출근거(2018년 하반기 노임)</t>
    <phoneticPr fontId="2" type="noConversion"/>
  </si>
  <si>
    <t>내선전공</t>
    <phoneticPr fontId="2" type="noConversion"/>
  </si>
  <si>
    <t>800</t>
  </si>
  <si>
    <t>전기5-29</t>
  </si>
  <si>
    <t>노임계</t>
  </si>
  <si>
    <t>[ EAA110130000 ] 파이프행가  28 C [식]</t>
  </si>
  <si>
    <t>공종줄</t>
    <phoneticPr fontId="2" type="noConversion"/>
  </si>
  <si>
    <t>[ EAA110140000 ] 파이프행가  36 C [식]</t>
  </si>
  <si>
    <t>[ EAA110150000 ] 파이프행가  42 C [식]</t>
  </si>
  <si>
    <t>[ EAA110170000 ] 파이프행가  70 C [식]</t>
  </si>
  <si>
    <t>29</t>
  </si>
  <si>
    <t>56950120028</t>
  </si>
  <si>
    <t>EAA110130000</t>
  </si>
  <si>
    <t>파이프행가</t>
  </si>
  <si>
    <t>28 C</t>
  </si>
  <si>
    <t>식</t>
  </si>
  <si>
    <t>56950120036</t>
  </si>
  <si>
    <t>EAA110140000</t>
  </si>
  <si>
    <t>36 C</t>
  </si>
  <si>
    <t>56950120042</t>
  </si>
  <si>
    <t>EAA110150000</t>
  </si>
  <si>
    <t>42 C</t>
  </si>
  <si>
    <t>56950120070</t>
  </si>
  <si>
    <t>EAA110170000</t>
  </si>
  <si>
    <t>70 C</t>
  </si>
  <si>
    <t>합계줄</t>
  </si>
  <si>
    <t>( 합       계 )</t>
  </si>
  <si>
    <t>55</t>
  </si>
  <si>
    <t>0101</t>
  </si>
  <si>
    <t>0102</t>
  </si>
  <si>
    <t>0103</t>
  </si>
  <si>
    <t>0104</t>
  </si>
  <si>
    <t>0105</t>
  </si>
  <si>
    <t>1.전기공사::1-1.동력설비공사</t>
  </si>
  <si>
    <t>공종줄</t>
    <phoneticPr fontId="2" type="noConversion"/>
  </si>
  <si>
    <t>1.전기공사::1-2.전등설비공사</t>
  </si>
  <si>
    <t>1.전기공사::1-3.전열설비공사</t>
  </si>
  <si>
    <t>1.전기공사::1-4.전력간선설비공사</t>
  </si>
  <si>
    <t>1.전기공사::1-5.전기철거설비공사</t>
  </si>
  <si>
    <t>A0600000000</t>
  </si>
  <si>
    <t>RENT000000000001</t>
  </si>
  <si>
    <t>[ 배관 부속재 ]</t>
  </si>
  <si>
    <t>CD 전선관의 40 %</t>
  </si>
  <si>
    <t>A0500000000</t>
  </si>
  <si>
    <t>RENT000000000002</t>
  </si>
  <si>
    <t>전선관의 15 %</t>
  </si>
  <si>
    <t>A0100000000</t>
  </si>
  <si>
    <t>RENT000000000003</t>
  </si>
  <si>
    <t>[ 소모 잡자재 ]</t>
  </si>
  <si>
    <t>전선, 전선관의 2 %</t>
  </si>
  <si>
    <t>A0300000000</t>
  </si>
  <si>
    <t>RENT000000000006</t>
  </si>
  <si>
    <t>[ 공 구 손 료 ]</t>
  </si>
  <si>
    <t>노무비의 3 %</t>
  </si>
  <si>
    <t>159</t>
  </si>
  <si>
    <t>01</t>
  </si>
  <si>
    <t>1.전기공사</t>
  </si>
  <si>
    <t>Total</t>
  </si>
  <si>
    <t>KDI대학원기숙사및식당환경개선공사</t>
  </si>
  <si>
    <t>아래와 같이 見積書를 제출합니다.</t>
    <phoneticPr fontId="2" type="noConversion"/>
  </si>
  <si>
    <t>ㅇ ㅇ 시 ㅇ  ㅇ  구 ㅇ  ㅇ  동</t>
    <phoneticPr fontId="2" type="noConversion"/>
  </si>
  <si>
    <t xml:space="preserve">             貴下</t>
    <phoneticPr fontId="2" type="noConversion"/>
  </si>
  <si>
    <t>2018년 11월 26일</t>
    <phoneticPr fontId="2" type="noConversion"/>
  </si>
  <si>
    <t>대표이사    홍      길      동</t>
    <phoneticPr fontId="2" type="noConversion"/>
  </si>
  <si>
    <t>대표전화   (02) 0 0 0 - 0 0 0 0</t>
    <phoneticPr fontId="2" type="noConversion"/>
  </si>
  <si>
    <t>팩    스   (02) 0 0 0 - 0 0 0 0</t>
    <phoneticPr fontId="2" type="noConversion"/>
  </si>
  <si>
    <t>1. 부가가치세 별도</t>
    <phoneticPr fontId="2" type="noConversion"/>
  </si>
  <si>
    <t>2. 한전불입금 별도</t>
  </si>
  <si>
    <t>직 접 재 료 비</t>
    <phoneticPr fontId="2" type="noConversion"/>
  </si>
  <si>
    <t>간 접 재 료 비</t>
    <phoneticPr fontId="2" type="noConversion"/>
  </si>
  <si>
    <t>( 소      계 )</t>
    <phoneticPr fontId="2" type="noConversion"/>
  </si>
  <si>
    <t>직 접 노 무 비</t>
    <phoneticPr fontId="2" type="noConversion"/>
  </si>
  <si>
    <t>간 접 노 무 비</t>
    <phoneticPr fontId="2" type="noConversion"/>
  </si>
  <si>
    <t>(직접 노무비) * 7.9 %</t>
  </si>
  <si>
    <t>산 재 보 험 료</t>
    <phoneticPr fontId="2" type="noConversion"/>
  </si>
  <si>
    <t>(노무비) * 4.05 %</t>
  </si>
  <si>
    <t>고 용 보 험 료</t>
    <phoneticPr fontId="2" type="noConversion"/>
  </si>
  <si>
    <t>(노무비) * 0.87 %</t>
  </si>
  <si>
    <t>기  타  경  비</t>
    <phoneticPr fontId="2" type="noConversion"/>
  </si>
  <si>
    <t>일 반 관 리 비</t>
    <phoneticPr fontId="2" type="noConversion"/>
  </si>
  <si>
    <t>(재료+노무+경비) * 6 %</t>
  </si>
  <si>
    <t>이          윤</t>
    <phoneticPr fontId="2" type="noConversion"/>
  </si>
  <si>
    <t>(노무+경비+일반관리비) * 15 %</t>
  </si>
  <si>
    <t>( 총  원  가 )</t>
    <phoneticPr fontId="2" type="noConversion"/>
  </si>
  <si>
    <t>부 가 가 치 세</t>
    <phoneticPr fontId="2" type="noConversion"/>
  </si>
  <si>
    <t>[ 도 급 금 액 ]</t>
    <phoneticPr fontId="2" type="noConversion"/>
  </si>
  <si>
    <t>( 총      계 )</t>
    <phoneticPr fontId="2" type="noConversion"/>
  </si>
  <si>
    <t>(재료+노무) * 5.5 %</t>
    <phoneticPr fontId="2" type="noConversion"/>
  </si>
  <si>
    <t>산업안전보건관리비</t>
    <phoneticPr fontId="2" type="noConversion"/>
  </si>
  <si>
    <t>(재료+직노) * 1.85 %</t>
    <phoneticPr fontId="2" type="noConversion"/>
  </si>
  <si>
    <t>건 강 보 험 료</t>
  </si>
  <si>
    <t>연 금 보 험 료</t>
  </si>
  <si>
    <t>노인장기요양보험</t>
  </si>
  <si>
    <t>(직접 노무비) * 3.12 %</t>
  </si>
  <si>
    <t>(직접 노무비) * 4.5 %</t>
  </si>
  <si>
    <t>(건강 보험료) * 7.38 %</t>
  </si>
  <si>
    <t>한국개발연구원 학생식당 및 주방 환경개선 공사(전기)</t>
    <phoneticPr fontId="2" type="noConversion"/>
  </si>
  <si>
    <t>[ 한국개발연구원 학생식당 및 주방 환경개선 공사(전기) ]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</si>
</sst>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#;\-#,###"/>
  </numFmts>
  <fonts count="16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돋움체"/>
      <family val="3"/>
      <charset val="129"/>
    </font>
    <font>
      <sz val="14"/>
      <name val="돋움체"/>
      <family val="3"/>
      <charset val="129"/>
    </font>
    <font>
      <sz val="12"/>
      <name val="돋움체"/>
      <family val="3"/>
      <charset val="129"/>
    </font>
    <font>
      <sz val="28"/>
      <name val="돋움체"/>
      <family val="3"/>
      <charset val="129"/>
    </font>
    <font>
      <b/>
      <sz val="18"/>
      <name val="돋움체"/>
      <family val="3"/>
      <charset val="129"/>
    </font>
    <font>
      <sz val="18"/>
      <name val="돋움체"/>
      <family val="3"/>
      <charset val="129"/>
    </font>
    <font>
      <b/>
      <sz val="11"/>
      <name val="돋움체"/>
      <family val="3"/>
      <charset val="129"/>
    </font>
    <font>
      <b/>
      <sz val="12"/>
      <name val="돋움체"/>
      <family val="3"/>
      <charset val="129"/>
    </font>
    <font>
      <sz val="16"/>
      <name val="돋움"/>
      <family val="3"/>
      <charset val="129"/>
    </font>
    <font>
      <b/>
      <sz val="11"/>
      <name val="돋움"/>
      <family val="3"/>
      <charset val="129"/>
    </font>
    <font>
      <sz val="11"/>
      <color indexed="8"/>
      <name val="돋움"/>
      <family val="3"/>
      <charset val="129"/>
    </font>
    <font>
      <sz val="11"/>
      <name val="굴림체"/>
      <family val="3"/>
      <charset val="129"/>
    </font>
    <font>
      <sz val="24"/>
      <name val="돋움체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indexed="44"/>
        <bgColor indexed="64"/>
      </patternFill>
    </fill>
  </fills>
  <borders count="3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41" fontId="1" fillId="0" borderId="0" applyFont="0" applyFill="0" applyBorder="0" applyAlignment="0" applyProtection="0"/>
  </cellStyleXfs>
  <cellXfs count="148">
    <xf numFmtId="0" fontId="0" fillId="0" borderId="0" xfId="0"/>
    <xf numFmtId="0" fontId="3" fillId="0" borderId="0" xfId="0" applyFont="1"/>
    <xf numFmtId="0" fontId="3" fillId="0" borderId="0" xfId="0" applyFont="1" applyAlignment="1">
      <alignment vertical="center"/>
    </xf>
    <xf numFmtId="0" fontId="3" fillId="0" borderId="0" xfId="0" applyFont="1" applyAlignment="1"/>
    <xf numFmtId="49" fontId="3" fillId="0" borderId="1" xfId="0" applyNumberFormat="1" applyFont="1" applyBorder="1" applyAlignment="1"/>
    <xf numFmtId="49" fontId="3" fillId="0" borderId="0" xfId="0" applyNumberFormat="1" applyFont="1" applyAlignment="1"/>
    <xf numFmtId="49" fontId="3" fillId="0" borderId="0" xfId="0" applyNumberFormat="1" applyFont="1" applyAlignment="1" applyProtection="1"/>
    <xf numFmtId="0" fontId="3" fillId="0" borderId="0" xfId="0" applyNumberFormat="1" applyFont="1" applyAlignment="1"/>
    <xf numFmtId="0" fontId="3" fillId="0" borderId="0" xfId="0" applyFont="1" applyAlignment="1">
      <alignment horizontal="center" vertical="center"/>
    </xf>
    <xf numFmtId="0" fontId="3" fillId="0" borderId="1" xfId="0" applyFont="1" applyBorder="1"/>
    <xf numFmtId="0" fontId="3" fillId="0" borderId="0" xfId="0" applyNumberFormat="1" applyFont="1" applyAlignment="1">
      <alignment horizontal="center" vertical="center"/>
    </xf>
    <xf numFmtId="0" fontId="3" fillId="0" borderId="0" xfId="0" applyFont="1" applyBorder="1"/>
    <xf numFmtId="49" fontId="3" fillId="0" borderId="0" xfId="0" applyNumberFormat="1" applyFont="1"/>
    <xf numFmtId="0" fontId="3" fillId="0" borderId="0" xfId="0" applyFont="1" applyAlignment="1">
      <alignment horizontal="right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vertical="center"/>
    </xf>
    <xf numFmtId="49" fontId="3" fillId="0" borderId="3" xfId="0" applyNumberFormat="1" applyFont="1" applyBorder="1" applyAlignment="1">
      <alignment horizontal="left" vertical="center" indent="1"/>
    </xf>
    <xf numFmtId="49" fontId="3" fillId="0" borderId="7" xfId="0" applyNumberFormat="1" applyFont="1" applyBorder="1" applyAlignment="1">
      <alignment vertical="center"/>
    </xf>
    <xf numFmtId="49" fontId="3" fillId="0" borderId="1" xfId="0" applyNumberFormat="1" applyFont="1" applyBorder="1" applyAlignment="1">
      <alignment horizontal="left" vertical="center" indent="1"/>
    </xf>
    <xf numFmtId="49" fontId="3" fillId="0" borderId="8" xfId="0" applyNumberFormat="1" applyFont="1" applyBorder="1" applyAlignment="1">
      <alignment vertical="center"/>
    </xf>
    <xf numFmtId="0" fontId="3" fillId="0" borderId="6" xfId="0" applyFont="1" applyBorder="1" applyAlignment="1">
      <alignment horizontal="center" vertical="center"/>
    </xf>
    <xf numFmtId="0" fontId="3" fillId="0" borderId="9" xfId="0" applyFont="1" applyBorder="1" applyAlignment="1">
      <alignment vertical="center"/>
    </xf>
    <xf numFmtId="0" fontId="3" fillId="0" borderId="9" xfId="0" applyFont="1" applyBorder="1" applyAlignment="1">
      <alignment horizontal="center" vertical="center"/>
    </xf>
    <xf numFmtId="49" fontId="3" fillId="0" borderId="10" xfId="0" applyNumberFormat="1" applyFont="1" applyBorder="1" applyAlignment="1">
      <alignment vertical="center"/>
    </xf>
    <xf numFmtId="0" fontId="7" fillId="0" borderId="0" xfId="0" applyFont="1" applyAlignment="1">
      <alignment horizontal="distributed" shrinkToFi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left" vertical="center"/>
    </xf>
    <xf numFmtId="0" fontId="9" fillId="0" borderId="0" xfId="0" applyFont="1" applyAlignment="1">
      <alignment horizontal="left" vertical="center"/>
    </xf>
    <xf numFmtId="0" fontId="3" fillId="0" borderId="0" xfId="0" applyFont="1" applyBorder="1" applyAlignment="1">
      <alignment horizontal="left" vertical="center"/>
    </xf>
    <xf numFmtId="0" fontId="5" fillId="0" borderId="0" xfId="0" applyFont="1" applyBorder="1" applyAlignment="1">
      <alignment vertical="center"/>
    </xf>
    <xf numFmtId="0" fontId="9" fillId="0" borderId="0" xfId="0" applyFont="1" applyBorder="1" applyAlignment="1">
      <alignment horizontal="left" vertical="center"/>
    </xf>
    <xf numFmtId="0" fontId="4" fillId="0" borderId="0" xfId="0" applyFont="1" applyBorder="1" applyAlignment="1">
      <alignment horizontal="left" vertical="center"/>
    </xf>
    <xf numFmtId="0" fontId="3" fillId="0" borderId="3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49" fontId="8" fillId="0" borderId="0" xfId="0" applyNumberFormat="1" applyFont="1" applyAlignment="1">
      <alignment horizontal="distributed" shrinkToFit="1"/>
    </xf>
    <xf numFmtId="49" fontId="3" fillId="0" borderId="0" xfId="0" applyNumberFormat="1" applyFont="1" applyAlignment="1">
      <alignment vertical="center"/>
    </xf>
    <xf numFmtId="0" fontId="3" fillId="0" borderId="0" xfId="0" applyNumberFormat="1" applyFont="1"/>
    <xf numFmtId="0" fontId="3" fillId="0" borderId="1" xfId="0" applyNumberFormat="1" applyFont="1" applyBorder="1"/>
    <xf numFmtId="0" fontId="3" fillId="0" borderId="1" xfId="0" applyNumberFormat="1" applyFont="1" applyBorder="1" applyAlignment="1"/>
    <xf numFmtId="0" fontId="3" fillId="0" borderId="0" xfId="0" applyNumberFormat="1" applyFont="1" applyAlignment="1">
      <alignment horizontal="center"/>
    </xf>
    <xf numFmtId="0" fontId="3" fillId="0" borderId="1" xfId="0" applyNumberFormat="1" applyFont="1" applyBorder="1" applyAlignment="1">
      <alignment horizontal="center"/>
    </xf>
    <xf numFmtId="0" fontId="11" fillId="2" borderId="1" xfId="0" applyFont="1" applyFill="1" applyBorder="1" applyAlignment="1">
      <alignment horizontal="center"/>
    </xf>
    <xf numFmtId="49" fontId="12" fillId="0" borderId="0" xfId="0" applyNumberFormat="1" applyFont="1" applyAlignment="1">
      <alignment horizontal="right"/>
    </xf>
    <xf numFmtId="0" fontId="3" fillId="0" borderId="0" xfId="0" applyNumberFormat="1" applyFont="1" applyAlignment="1">
      <alignment horizontal="right"/>
    </xf>
    <xf numFmtId="176" fontId="3" fillId="0" borderId="0" xfId="0" applyNumberFormat="1" applyFont="1" applyAlignment="1"/>
    <xf numFmtId="176" fontId="3" fillId="0" borderId="4" xfId="0" applyNumberFormat="1" applyFont="1" applyBorder="1" applyAlignment="1">
      <alignment horizontal="center" vertical="center"/>
    </xf>
    <xf numFmtId="176" fontId="3" fillId="0" borderId="1" xfId="0" applyNumberFormat="1" applyFont="1" applyBorder="1" applyAlignment="1"/>
    <xf numFmtId="176" fontId="3" fillId="0" borderId="0" xfId="0" applyNumberFormat="1" applyFont="1"/>
    <xf numFmtId="176" fontId="3" fillId="0" borderId="1" xfId="0" applyNumberFormat="1" applyFont="1" applyBorder="1"/>
    <xf numFmtId="176" fontId="3" fillId="0" borderId="0" xfId="0" applyNumberFormat="1" applyFont="1" applyAlignment="1">
      <alignment horizontal="center" vertical="center"/>
    </xf>
    <xf numFmtId="176" fontId="3" fillId="0" borderId="0" xfId="0" applyNumberFormat="1" applyFont="1" applyAlignment="1">
      <alignment vertical="center"/>
    </xf>
    <xf numFmtId="176" fontId="3" fillId="0" borderId="3" xfId="0" applyNumberFormat="1" applyFont="1" applyBorder="1" applyAlignment="1">
      <alignment vertical="center"/>
    </xf>
    <xf numFmtId="176" fontId="3" fillId="0" borderId="1" xfId="0" applyNumberFormat="1" applyFont="1" applyBorder="1" applyAlignment="1">
      <alignment vertical="center"/>
    </xf>
    <xf numFmtId="0" fontId="3" fillId="0" borderId="0" xfId="0" applyFont="1" applyBorder="1" applyAlignment="1">
      <alignment vertical="center"/>
    </xf>
    <xf numFmtId="49" fontId="3" fillId="0" borderId="1" xfId="0" applyNumberFormat="1" applyFont="1" applyBorder="1"/>
    <xf numFmtId="176" fontId="0" fillId="0" borderId="0" xfId="0" applyNumberFormat="1" applyBorder="1" applyAlignment="1"/>
    <xf numFmtId="0" fontId="13" fillId="3" borderId="1" xfId="0" applyFont="1" applyFill="1" applyBorder="1"/>
    <xf numFmtId="49" fontId="3" fillId="0" borderId="0" xfId="0" applyNumberFormat="1" applyFont="1" applyAlignment="1" applyProtection="1">
      <alignment horizontal="center" vertical="center"/>
    </xf>
    <xf numFmtId="0" fontId="3" fillId="0" borderId="12" xfId="0" applyFont="1" applyBorder="1"/>
    <xf numFmtId="0" fontId="3" fillId="0" borderId="13" xfId="0" applyFont="1" applyBorder="1"/>
    <xf numFmtId="0" fontId="3" fillId="0" borderId="14" xfId="0" applyFont="1" applyBorder="1"/>
    <xf numFmtId="0" fontId="3" fillId="0" borderId="15" xfId="0" applyFont="1" applyBorder="1"/>
    <xf numFmtId="0" fontId="3" fillId="0" borderId="16" xfId="0" applyFont="1" applyBorder="1"/>
    <xf numFmtId="0" fontId="3" fillId="0" borderId="17" xfId="0" applyFont="1" applyBorder="1"/>
    <xf numFmtId="0" fontId="3" fillId="0" borderId="18" xfId="0" applyFont="1" applyBorder="1"/>
    <xf numFmtId="0" fontId="3" fillId="0" borderId="19" xfId="0" applyFont="1" applyBorder="1"/>
    <xf numFmtId="176" fontId="3" fillId="0" borderId="1" xfId="0" applyNumberFormat="1" applyFont="1" applyBorder="1" applyAlignment="1">
      <alignment horizontal="center" vertical="center"/>
    </xf>
    <xf numFmtId="0" fontId="3" fillId="0" borderId="1" xfId="0" applyNumberFormat="1" applyFont="1" applyBorder="1" applyAlignment="1">
      <alignment horizontal="center" vertical="center"/>
    </xf>
    <xf numFmtId="176" fontId="3" fillId="0" borderId="1" xfId="1" applyNumberFormat="1" applyFont="1" applyBorder="1"/>
    <xf numFmtId="0" fontId="3" fillId="0" borderId="1" xfId="0" applyFont="1" applyBorder="1" applyAlignment="1"/>
    <xf numFmtId="0" fontId="3" fillId="0" borderId="0" xfId="0" applyFont="1" applyAlignment="1">
      <alignment horizontal="center"/>
    </xf>
    <xf numFmtId="0" fontId="14" fillId="0" borderId="0" xfId="0" applyFont="1" applyAlignment="1">
      <alignment vertical="center"/>
    </xf>
    <xf numFmtId="176" fontId="3" fillId="0" borderId="20" xfId="0" applyNumberFormat="1" applyFont="1" applyFill="1" applyBorder="1" applyAlignment="1">
      <alignment vertical="center"/>
    </xf>
    <xf numFmtId="49" fontId="3" fillId="0" borderId="0" xfId="0" applyNumberFormat="1" applyFont="1" applyAlignment="1"/>
    <xf numFmtId="0" fontId="3" fillId="0" borderId="0" xfId="0" applyNumberFormat="1" applyFont="1" applyAlignment="1"/>
    <xf numFmtId="176" fontId="3" fillId="0" borderId="1" xfId="0" applyNumberFormat="1" applyFont="1" applyFill="1" applyBorder="1" applyAlignment="1">
      <alignment vertical="center"/>
    </xf>
    <xf numFmtId="176" fontId="3" fillId="0" borderId="1" xfId="0" applyNumberFormat="1" applyFont="1" applyBorder="1" applyAlignment="1">
      <alignment vertical="center"/>
    </xf>
    <xf numFmtId="0" fontId="3" fillId="0" borderId="23" xfId="0" applyFont="1" applyBorder="1" applyAlignment="1">
      <alignment vertical="center"/>
    </xf>
    <xf numFmtId="0" fontId="3" fillId="0" borderId="9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15" fillId="0" borderId="0" xfId="0" applyFont="1" applyAlignment="1">
      <alignment horizontal="center" vertical="center"/>
    </xf>
    <xf numFmtId="49" fontId="3" fillId="0" borderId="23" xfId="0" applyNumberFormat="1" applyFont="1" applyBorder="1" applyAlignment="1">
      <alignment horizontal="right" vertical="center"/>
    </xf>
    <xf numFmtId="0" fontId="3" fillId="0" borderId="11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49" fontId="3" fillId="0" borderId="21" xfId="0" applyNumberFormat="1" applyFont="1" applyBorder="1" applyAlignment="1">
      <alignment horizontal="left" vertical="center" indent="2"/>
    </xf>
    <xf numFmtId="49" fontId="3" fillId="0" borderId="1" xfId="0" applyNumberFormat="1" applyFont="1" applyBorder="1" applyAlignment="1">
      <alignment horizontal="left" vertical="center" indent="2"/>
    </xf>
    <xf numFmtId="49" fontId="3" fillId="0" borderId="22" xfId="0" applyNumberFormat="1" applyFont="1" applyBorder="1" applyAlignment="1">
      <alignment horizontal="left" vertical="center" indent="2"/>
    </xf>
    <xf numFmtId="49" fontId="3" fillId="0" borderId="20" xfId="0" applyNumberFormat="1" applyFont="1" applyBorder="1" applyAlignment="1">
      <alignment horizontal="left" vertical="center" indent="2"/>
    </xf>
    <xf numFmtId="49" fontId="3" fillId="0" borderId="18" xfId="0" applyNumberFormat="1" applyFont="1" applyBorder="1" applyAlignment="1"/>
    <xf numFmtId="49" fontId="0" fillId="0" borderId="18" xfId="0" applyNumberFormat="1" applyBorder="1" applyAlignment="1"/>
    <xf numFmtId="49" fontId="3" fillId="0" borderId="24" xfId="0" applyNumberFormat="1" applyFont="1" applyBorder="1" applyAlignment="1"/>
    <xf numFmtId="0" fontId="0" fillId="0" borderId="25" xfId="0" applyBorder="1" applyAlignment="1"/>
    <xf numFmtId="0" fontId="0" fillId="0" borderId="28" xfId="0" applyBorder="1" applyAlignment="1"/>
    <xf numFmtId="49" fontId="3" fillId="0" borderId="0" xfId="0" applyNumberFormat="1" applyFont="1" applyAlignment="1">
      <alignment horizontal="center" vertical="center"/>
    </xf>
    <xf numFmtId="49" fontId="3" fillId="0" borderId="1" xfId="0" applyNumberFormat="1" applyFont="1" applyBorder="1" applyAlignment="1">
      <alignment horizontal="center" vertical="center"/>
    </xf>
    <xf numFmtId="49" fontId="3" fillId="0" borderId="0" xfId="0" applyNumberFormat="1" applyFont="1" applyBorder="1" applyAlignment="1">
      <alignment horizontal="center" vertical="center"/>
    </xf>
    <xf numFmtId="0" fontId="3" fillId="0" borderId="1" xfId="0" applyNumberFormat="1" applyFont="1" applyBorder="1" applyAlignment="1">
      <alignment horizontal="center" vertical="center"/>
    </xf>
    <xf numFmtId="176" fontId="3" fillId="0" borderId="1" xfId="0" applyNumberFormat="1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49" fontId="5" fillId="0" borderId="0" xfId="0" applyNumberFormat="1" applyFont="1" applyBorder="1" applyAlignment="1">
      <alignment horizontal="left" indent="1"/>
    </xf>
    <xf numFmtId="0" fontId="0" fillId="0" borderId="0" xfId="0" applyBorder="1" applyAlignment="1"/>
    <xf numFmtId="49" fontId="3" fillId="0" borderId="0" xfId="0" applyNumberFormat="1" applyFont="1" applyAlignment="1"/>
    <xf numFmtId="0" fontId="3" fillId="0" borderId="0" xfId="0" applyNumberFormat="1" applyFont="1" applyAlignment="1"/>
    <xf numFmtId="0" fontId="6" fillId="0" borderId="0" xfId="0" applyFont="1" applyAlignment="1">
      <alignment horizontal="center"/>
    </xf>
    <xf numFmtId="0" fontId="3" fillId="0" borderId="0" xfId="0" applyFont="1" applyBorder="1" applyAlignment="1"/>
    <xf numFmtId="0" fontId="3" fillId="0" borderId="0" xfId="0" applyNumberFormat="1" applyFont="1" applyBorder="1" applyAlignment="1">
      <alignment horizontal="left"/>
    </xf>
    <xf numFmtId="49" fontId="8" fillId="0" borderId="0" xfId="0" applyNumberFormat="1" applyFont="1" applyAlignment="1">
      <alignment horizontal="distributed"/>
    </xf>
    <xf numFmtId="0" fontId="8" fillId="0" borderId="0" xfId="0" applyNumberFormat="1" applyFont="1" applyAlignment="1">
      <alignment horizontal="distributed"/>
    </xf>
    <xf numFmtId="176" fontId="3" fillId="0" borderId="24" xfId="0" applyNumberFormat="1" applyFont="1" applyBorder="1" applyAlignment="1">
      <alignment vertical="center"/>
    </xf>
    <xf numFmtId="176" fontId="3" fillId="0" borderId="28" xfId="0" applyNumberFormat="1" applyFont="1" applyBorder="1" applyAlignment="1">
      <alignment vertical="center"/>
    </xf>
    <xf numFmtId="49" fontId="3" fillId="0" borderId="1" xfId="0" applyNumberFormat="1" applyFont="1" applyBorder="1" applyAlignment="1">
      <alignment horizontal="left" vertical="center"/>
    </xf>
    <xf numFmtId="49" fontId="3" fillId="0" borderId="8" xfId="0" applyNumberFormat="1" applyFont="1" applyBorder="1" applyAlignment="1">
      <alignment horizontal="left" vertical="center"/>
    </xf>
    <xf numFmtId="0" fontId="3" fillId="0" borderId="0" xfId="0" applyFont="1" applyAlignment="1">
      <alignment horizontal="left" vertical="center"/>
    </xf>
    <xf numFmtId="176" fontId="3" fillId="0" borderId="29" xfId="0" applyNumberFormat="1" applyFont="1" applyBorder="1" applyAlignment="1">
      <alignment vertical="center"/>
    </xf>
    <xf numFmtId="176" fontId="3" fillId="0" borderId="30" xfId="0" applyNumberFormat="1" applyFont="1" applyBorder="1" applyAlignment="1">
      <alignment vertical="center"/>
    </xf>
    <xf numFmtId="49" fontId="3" fillId="0" borderId="33" xfId="0" applyNumberFormat="1" applyFont="1" applyBorder="1" applyAlignment="1">
      <alignment horizontal="left" vertical="center" indent="1"/>
    </xf>
    <xf numFmtId="49" fontId="3" fillId="0" borderId="0" xfId="0" applyNumberFormat="1" applyFont="1" applyAlignment="1">
      <alignment horizontal="left" vertical="center" indent="1"/>
    </xf>
    <xf numFmtId="49" fontId="3" fillId="0" borderId="34" xfId="0" applyNumberFormat="1" applyFont="1" applyBorder="1" applyAlignment="1">
      <alignment horizontal="left" vertical="center" indent="1"/>
    </xf>
    <xf numFmtId="49" fontId="3" fillId="0" borderId="23" xfId="0" applyNumberFormat="1" applyFont="1" applyBorder="1" applyAlignment="1">
      <alignment horizontal="left" vertical="center" indent="1"/>
    </xf>
    <xf numFmtId="49" fontId="3" fillId="0" borderId="35" xfId="0" applyNumberFormat="1" applyFont="1" applyBorder="1" applyAlignment="1">
      <alignment horizontal="left" vertical="center" indent="1"/>
    </xf>
    <xf numFmtId="49" fontId="3" fillId="0" borderId="0" xfId="0" applyNumberFormat="1" applyFont="1" applyBorder="1" applyAlignment="1">
      <alignment horizontal="left" vertical="center" indent="1"/>
    </xf>
    <xf numFmtId="49" fontId="3" fillId="0" borderId="36" xfId="0" applyNumberFormat="1" applyFont="1" applyBorder="1" applyAlignment="1">
      <alignment horizontal="left" vertical="center" indent="1"/>
    </xf>
    <xf numFmtId="49" fontId="3" fillId="0" borderId="25" xfId="0" applyNumberFormat="1" applyFont="1" applyBorder="1" applyAlignment="1">
      <alignment horizontal="left" vertical="center"/>
    </xf>
    <xf numFmtId="49" fontId="3" fillId="0" borderId="26" xfId="0" applyNumberFormat="1" applyFont="1" applyBorder="1" applyAlignment="1">
      <alignment horizontal="left" vertical="center"/>
    </xf>
    <xf numFmtId="49" fontId="3" fillId="0" borderId="37" xfId="0" applyNumberFormat="1" applyFont="1" applyBorder="1" applyAlignment="1">
      <alignment horizontal="left" vertical="center" indent="1"/>
    </xf>
    <xf numFmtId="49" fontId="3" fillId="0" borderId="13" xfId="0" applyNumberFormat="1" applyFont="1" applyBorder="1" applyAlignment="1">
      <alignment horizontal="left" vertical="center" indent="1"/>
    </xf>
    <xf numFmtId="49" fontId="3" fillId="0" borderId="38" xfId="0" applyNumberFormat="1" applyFont="1" applyBorder="1" applyAlignment="1">
      <alignment horizontal="left" vertical="center" indent="1"/>
    </xf>
    <xf numFmtId="49" fontId="3" fillId="0" borderId="0" xfId="0" applyNumberFormat="1" applyFont="1" applyAlignment="1">
      <alignment horizontal="left" vertical="center"/>
    </xf>
    <xf numFmtId="49" fontId="3" fillId="0" borderId="31" xfId="0" applyNumberFormat="1" applyFont="1" applyBorder="1" applyAlignment="1">
      <alignment horizontal="left" vertical="center"/>
    </xf>
    <xf numFmtId="49" fontId="3" fillId="0" borderId="32" xfId="0" applyNumberFormat="1" applyFont="1" applyBorder="1" applyAlignment="1">
      <alignment horizontal="left" vertical="center"/>
    </xf>
    <xf numFmtId="0" fontId="3" fillId="0" borderId="5" xfId="0" applyFont="1" applyBorder="1" applyAlignment="1">
      <alignment horizontal="center" vertical="center"/>
    </xf>
    <xf numFmtId="49" fontId="3" fillId="0" borderId="24" xfId="0" applyNumberFormat="1" applyFont="1" applyBorder="1" applyAlignment="1">
      <alignment horizontal="left" vertical="center"/>
    </xf>
    <xf numFmtId="0" fontId="6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49" fontId="3" fillId="0" borderId="27" xfId="0" applyNumberFormat="1" applyFont="1" applyBorder="1" applyAlignment="1">
      <alignment horizontal="left" vertical="center" indent="2"/>
    </xf>
    <xf numFmtId="49" fontId="3" fillId="0" borderId="3" xfId="0" applyNumberFormat="1" applyFont="1" applyBorder="1" applyAlignment="1">
      <alignment horizontal="left" vertical="center" indent="2"/>
    </xf>
    <xf numFmtId="0" fontId="10" fillId="0" borderId="0" xfId="0" applyFont="1" applyBorder="1" applyAlignment="1">
      <alignment vertical="center"/>
    </xf>
    <xf numFmtId="0" fontId="0" fillId="0" borderId="1" xfId="0" applyBorder="1" applyAlignment="1"/>
    <xf numFmtId="0" fontId="3" fillId="0" borderId="1" xfId="0" applyFont="1" applyBorder="1" applyAlignment="1">
      <alignment horizontal="center" vertical="center"/>
    </xf>
    <xf numFmtId="176" fontId="3" fillId="0" borderId="0" xfId="0" applyNumberFormat="1" applyFont="1" applyBorder="1" applyAlignment="1">
      <alignment horizontal="center"/>
    </xf>
    <xf numFmtId="0" fontId="0" fillId="0" borderId="0" xfId="0" applyBorder="1" applyAlignment="1">
      <alignment horizontal="left" indent="1"/>
    </xf>
    <xf numFmtId="49" fontId="0" fillId="0" borderId="1" xfId="0" applyNumberFormat="1" applyBorder="1" applyAlignment="1"/>
    <xf numFmtId="0" fontId="0" fillId="0" borderId="1" xfId="0" applyBorder="1" applyAlignment="1">
      <alignment horizontal="center"/>
    </xf>
    <xf numFmtId="49" fontId="0" fillId="0" borderId="1" xfId="0" applyNumberFormat="1" applyBorder="1" applyAlignment="1">
      <alignment horizontal="center" vertical="center"/>
    </xf>
    <xf numFmtId="0" fontId="3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png"/><Relationship Id="rId1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447675</xdr:colOff>
      <xdr:row>1</xdr:row>
      <xdr:rowOff>19050</xdr:rowOff>
    </xdr:from>
    <xdr:to>
      <xdr:col>5</xdr:col>
      <xdr:colOff>428625</xdr:colOff>
      <xdr:row>1</xdr:row>
      <xdr:rowOff>19050</xdr:rowOff>
    </xdr:to>
    <xdr:sp macro="" textlink="">
      <xdr:nvSpPr>
        <xdr:cNvPr id="2099" name="Line 5">
          <a:extLst>
            <a:ext uri="{FF2B5EF4-FFF2-40B4-BE49-F238E27FC236}">
              <a16:creationId xmlns:a16="http://schemas.microsoft.com/office/drawing/2014/main" xmlns="" id="{5CB1229A-4E41-42EB-9111-3E32AE0902B0}"/>
            </a:ext>
          </a:extLst>
        </xdr:cNvPr>
        <xdr:cNvSpPr>
          <a:spLocks noChangeShapeType="1"/>
        </xdr:cNvSpPr>
      </xdr:nvSpPr>
      <xdr:spPr bwMode="auto">
        <a:xfrm>
          <a:off x="2238375" y="466725"/>
          <a:ext cx="1504950" cy="0"/>
        </a:xfrm>
        <a:prstGeom prst="line">
          <a:avLst/>
        </a:prstGeom>
        <a:noFill/>
        <a:ln w="190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38100</xdr:colOff>
      <xdr:row>13</xdr:row>
      <xdr:rowOff>38100</xdr:rowOff>
    </xdr:from>
    <xdr:to>
      <xdr:col>6</xdr:col>
      <xdr:colOff>390525</xdr:colOff>
      <xdr:row>13</xdr:row>
      <xdr:rowOff>38100</xdr:rowOff>
    </xdr:to>
    <xdr:sp macro="" textlink="">
      <xdr:nvSpPr>
        <xdr:cNvPr id="1428" name="Line 9">
          <a:extLst>
            <a:ext uri="{FF2B5EF4-FFF2-40B4-BE49-F238E27FC236}">
              <a16:creationId xmlns:a16="http://schemas.microsoft.com/office/drawing/2014/main" xmlns="" id="{2A36830E-3660-49E2-81C3-923CBC8F26F1}"/>
            </a:ext>
          </a:extLst>
        </xdr:cNvPr>
        <xdr:cNvSpPr>
          <a:spLocks noChangeShapeType="1"/>
        </xdr:cNvSpPr>
      </xdr:nvSpPr>
      <xdr:spPr bwMode="auto">
        <a:xfrm>
          <a:off x="333375" y="2200275"/>
          <a:ext cx="3829050" cy="0"/>
        </a:xfrm>
        <a:prstGeom prst="line">
          <a:avLst/>
        </a:prstGeom>
        <a:noFill/>
        <a:ln w="1270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38100</xdr:colOff>
      <xdr:row>15</xdr:row>
      <xdr:rowOff>38100</xdr:rowOff>
    </xdr:from>
    <xdr:to>
      <xdr:col>9</xdr:col>
      <xdr:colOff>95250</xdr:colOff>
      <xdr:row>15</xdr:row>
      <xdr:rowOff>38100</xdr:rowOff>
    </xdr:to>
    <xdr:sp macro="" textlink="">
      <xdr:nvSpPr>
        <xdr:cNvPr id="1429" name="Line 10">
          <a:extLst>
            <a:ext uri="{FF2B5EF4-FFF2-40B4-BE49-F238E27FC236}">
              <a16:creationId xmlns:a16="http://schemas.microsoft.com/office/drawing/2014/main" xmlns="" id="{481093D0-198D-4E9A-8CCB-0F72035EAD83}"/>
            </a:ext>
          </a:extLst>
        </xdr:cNvPr>
        <xdr:cNvSpPr>
          <a:spLocks noChangeShapeType="1"/>
        </xdr:cNvSpPr>
      </xdr:nvSpPr>
      <xdr:spPr bwMode="auto">
        <a:xfrm>
          <a:off x="333375" y="2438400"/>
          <a:ext cx="9458325" cy="0"/>
        </a:xfrm>
        <a:prstGeom prst="line">
          <a:avLst/>
        </a:prstGeom>
        <a:noFill/>
        <a:ln w="1270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342900</xdr:colOff>
      <xdr:row>1</xdr:row>
      <xdr:rowOff>19050</xdr:rowOff>
    </xdr:from>
    <xdr:to>
      <xdr:col>7</xdr:col>
      <xdr:colOff>514350</xdr:colOff>
      <xdr:row>1</xdr:row>
      <xdr:rowOff>19050</xdr:rowOff>
    </xdr:to>
    <xdr:sp macro="" textlink="">
      <xdr:nvSpPr>
        <xdr:cNvPr id="1430" name="Line 11">
          <a:extLst>
            <a:ext uri="{FF2B5EF4-FFF2-40B4-BE49-F238E27FC236}">
              <a16:creationId xmlns:a16="http://schemas.microsoft.com/office/drawing/2014/main" xmlns="" id="{64EE7BBC-CFAA-4A5E-95BC-6A1E0FCD5CD3}"/>
            </a:ext>
          </a:extLst>
        </xdr:cNvPr>
        <xdr:cNvSpPr>
          <a:spLocks noChangeShapeType="1"/>
        </xdr:cNvSpPr>
      </xdr:nvSpPr>
      <xdr:spPr bwMode="auto">
        <a:xfrm flipV="1">
          <a:off x="4114800" y="466725"/>
          <a:ext cx="1524000" cy="0"/>
        </a:xfrm>
        <a:prstGeom prst="line">
          <a:avLst/>
        </a:prstGeom>
        <a:noFill/>
        <a:ln w="190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38100</xdr:colOff>
      <xdr:row>8</xdr:row>
      <xdr:rowOff>38100</xdr:rowOff>
    </xdr:from>
    <xdr:to>
      <xdr:col>4</xdr:col>
      <xdr:colOff>152400</xdr:colOff>
      <xdr:row>8</xdr:row>
      <xdr:rowOff>38100</xdr:rowOff>
    </xdr:to>
    <xdr:sp macro="" textlink="">
      <xdr:nvSpPr>
        <xdr:cNvPr id="1431" name="Line 13">
          <a:extLst>
            <a:ext uri="{FF2B5EF4-FFF2-40B4-BE49-F238E27FC236}">
              <a16:creationId xmlns:a16="http://schemas.microsoft.com/office/drawing/2014/main" xmlns="" id="{39F2FE78-7E9C-4A18-A473-27EC0A473D06}"/>
            </a:ext>
          </a:extLst>
        </xdr:cNvPr>
        <xdr:cNvSpPr>
          <a:spLocks noChangeShapeType="1"/>
        </xdr:cNvSpPr>
      </xdr:nvSpPr>
      <xdr:spPr bwMode="auto">
        <a:xfrm>
          <a:off x="333375" y="1571625"/>
          <a:ext cx="2647950" cy="0"/>
        </a:xfrm>
        <a:prstGeom prst="line">
          <a:avLst/>
        </a:prstGeom>
        <a:noFill/>
        <a:ln w="1270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38100</xdr:colOff>
      <xdr:row>4</xdr:row>
      <xdr:rowOff>38100</xdr:rowOff>
    </xdr:from>
    <xdr:to>
      <xdr:col>4</xdr:col>
      <xdr:colOff>152400</xdr:colOff>
      <xdr:row>4</xdr:row>
      <xdr:rowOff>38100</xdr:rowOff>
    </xdr:to>
    <xdr:sp macro="" textlink="">
      <xdr:nvSpPr>
        <xdr:cNvPr id="1432" name="Line 14">
          <a:extLst>
            <a:ext uri="{FF2B5EF4-FFF2-40B4-BE49-F238E27FC236}">
              <a16:creationId xmlns:a16="http://schemas.microsoft.com/office/drawing/2014/main" xmlns="" id="{8B752FFF-AAC0-40C1-879F-A0A10F963D81}"/>
            </a:ext>
          </a:extLst>
        </xdr:cNvPr>
        <xdr:cNvSpPr>
          <a:spLocks noChangeShapeType="1"/>
        </xdr:cNvSpPr>
      </xdr:nvSpPr>
      <xdr:spPr bwMode="auto">
        <a:xfrm>
          <a:off x="333375" y="1000125"/>
          <a:ext cx="2647950" cy="0"/>
        </a:xfrm>
        <a:prstGeom prst="line">
          <a:avLst/>
        </a:prstGeom>
        <a:noFill/>
        <a:ln w="1270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38100</xdr:colOff>
      <xdr:row>6</xdr:row>
      <xdr:rowOff>38100</xdr:rowOff>
    </xdr:from>
    <xdr:to>
      <xdr:col>4</xdr:col>
      <xdr:colOff>152400</xdr:colOff>
      <xdr:row>6</xdr:row>
      <xdr:rowOff>38100</xdr:rowOff>
    </xdr:to>
    <xdr:sp macro="" textlink="">
      <xdr:nvSpPr>
        <xdr:cNvPr id="1433" name="Line 15">
          <a:extLst>
            <a:ext uri="{FF2B5EF4-FFF2-40B4-BE49-F238E27FC236}">
              <a16:creationId xmlns:a16="http://schemas.microsoft.com/office/drawing/2014/main" xmlns="" id="{7E6645DF-AD3B-4B1E-B6C1-BFAD19E1E789}"/>
            </a:ext>
          </a:extLst>
        </xdr:cNvPr>
        <xdr:cNvSpPr>
          <a:spLocks noChangeShapeType="1"/>
        </xdr:cNvSpPr>
      </xdr:nvSpPr>
      <xdr:spPr bwMode="auto">
        <a:xfrm>
          <a:off x="333375" y="1285875"/>
          <a:ext cx="2647950" cy="0"/>
        </a:xfrm>
        <a:prstGeom prst="line">
          <a:avLst/>
        </a:prstGeom>
        <a:noFill/>
        <a:ln w="1270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11</xdr:col>
      <xdr:colOff>581025</xdr:colOff>
      <xdr:row>0</xdr:row>
      <xdr:rowOff>38100</xdr:rowOff>
    </xdr:from>
    <xdr:to>
      <xdr:col>15</xdr:col>
      <xdr:colOff>1190625</xdr:colOff>
      <xdr:row>2</xdr:row>
      <xdr:rowOff>295275</xdr:rowOff>
    </xdr:to>
    <xdr:pic>
      <xdr:nvPicPr>
        <xdr:cNvPr id="1434" name="Picture 36">
          <a:extLst>
            <a:ext uri="{FF2B5EF4-FFF2-40B4-BE49-F238E27FC236}">
              <a16:creationId xmlns:a16="http://schemas.microsoft.com/office/drawing/2014/main" xmlns="" id="{558F2F68-C19D-4DEB-B448-3A09DF22598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01300" y="38100"/>
          <a:ext cx="4572000" cy="752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742950</xdr:colOff>
      <xdr:row>3</xdr:row>
      <xdr:rowOff>28575</xdr:rowOff>
    </xdr:from>
    <xdr:to>
      <xdr:col>15</xdr:col>
      <xdr:colOff>1038225</xdr:colOff>
      <xdr:row>15</xdr:row>
      <xdr:rowOff>28575</xdr:rowOff>
    </xdr:to>
    <xdr:pic>
      <xdr:nvPicPr>
        <xdr:cNvPr id="1435" name="Picture 43">
          <a:extLst>
            <a:ext uri="{FF2B5EF4-FFF2-40B4-BE49-F238E27FC236}">
              <a16:creationId xmlns:a16="http://schemas.microsoft.com/office/drawing/2014/main" xmlns="" id="{8EA1306E-0226-4171-A2C4-56BBBB5A483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63225" y="838200"/>
          <a:ext cx="4257675" cy="1590675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542925</xdr:colOff>
      <xdr:row>21</xdr:row>
      <xdr:rowOff>47625</xdr:rowOff>
    </xdr:from>
    <xdr:to>
      <xdr:col>1</xdr:col>
      <xdr:colOff>5467350</xdr:colOff>
      <xdr:row>31</xdr:row>
      <xdr:rowOff>190500</xdr:rowOff>
    </xdr:to>
    <xdr:sp macro="" textlink="">
      <xdr:nvSpPr>
        <xdr:cNvPr id="7313" name="Rectangle 7">
          <a:extLst>
            <a:ext uri="{FF2B5EF4-FFF2-40B4-BE49-F238E27FC236}">
              <a16:creationId xmlns:a16="http://schemas.microsoft.com/office/drawing/2014/main" xmlns="" id="{A69B0E18-3F15-4CDD-A1D4-2520BAB9DC09}"/>
            </a:ext>
          </a:extLst>
        </xdr:cNvPr>
        <xdr:cNvSpPr>
          <a:spLocks noChangeArrowheads="1"/>
        </xdr:cNvSpPr>
      </xdr:nvSpPr>
      <xdr:spPr bwMode="auto">
        <a:xfrm>
          <a:off x="942975" y="5067300"/>
          <a:ext cx="4924425" cy="25241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 editAs="oneCell">
    <xdr:from>
      <xdr:col>1</xdr:col>
      <xdr:colOff>600075</xdr:colOff>
      <xdr:row>21</xdr:row>
      <xdr:rowOff>133350</xdr:rowOff>
    </xdr:from>
    <xdr:to>
      <xdr:col>1</xdr:col>
      <xdr:colOff>2781300</xdr:colOff>
      <xdr:row>31</xdr:row>
      <xdr:rowOff>133350</xdr:rowOff>
    </xdr:to>
    <xdr:pic>
      <xdr:nvPicPr>
        <xdr:cNvPr id="7314" name="Picture 8" descr="행높이팝업">
          <a:extLst>
            <a:ext uri="{FF2B5EF4-FFF2-40B4-BE49-F238E27FC236}">
              <a16:creationId xmlns:a16="http://schemas.microsoft.com/office/drawing/2014/main" xmlns="" id="{A8469D91-8473-4D00-BB06-A8F53716604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00125" y="5153025"/>
          <a:ext cx="2181225" cy="2381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3295650</xdr:colOff>
      <xdr:row>24</xdr:row>
      <xdr:rowOff>104775</xdr:rowOff>
    </xdr:from>
    <xdr:to>
      <xdr:col>1</xdr:col>
      <xdr:colOff>4953000</xdr:colOff>
      <xdr:row>28</xdr:row>
      <xdr:rowOff>66675</xdr:rowOff>
    </xdr:to>
    <xdr:pic>
      <xdr:nvPicPr>
        <xdr:cNvPr id="7315" name="Picture 9" descr="행높이">
          <a:extLst>
            <a:ext uri="{FF2B5EF4-FFF2-40B4-BE49-F238E27FC236}">
              <a16:creationId xmlns:a16="http://schemas.microsoft.com/office/drawing/2014/main" xmlns="" id="{22C01628-99CC-4ECF-A59C-C47DFD4D031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95700" y="5838825"/>
          <a:ext cx="1657350" cy="914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1"/>
  <sheetViews>
    <sheetView zoomScaleNormal="100" workbookViewId="0">
      <selection activeCell="D23" sqref="D23"/>
    </sheetView>
  </sheetViews>
  <sheetFormatPr defaultRowHeight="13.5" x14ac:dyDescent="0.15"/>
  <cols>
    <col min="1" max="1" width="3.21875" style="2" customWidth="1"/>
    <col min="2" max="2" width="3.44140625" style="2" customWidth="1"/>
    <col min="3" max="3" width="25.33203125" style="2" customWidth="1"/>
    <col min="4" max="4" width="22" style="52" customWidth="1"/>
    <col min="5" max="5" width="56.5546875" style="2" customWidth="1"/>
    <col min="6" max="6" width="8.77734375" style="2" customWidth="1"/>
    <col min="7" max="7" width="8.88671875" style="2" customWidth="1"/>
    <col min="8" max="8" width="14.33203125" style="52" customWidth="1"/>
    <col min="9" max="16384" width="8.88671875" style="2"/>
  </cols>
  <sheetData>
    <row r="1" spans="1:7" ht="31.5" x14ac:dyDescent="0.15">
      <c r="A1" s="83" t="s">
        <v>6</v>
      </c>
      <c r="B1" s="83"/>
      <c r="C1" s="83"/>
      <c r="D1" s="83"/>
      <c r="E1" s="83"/>
    </row>
    <row r="2" spans="1:7" ht="24.75" customHeight="1" x14ac:dyDescent="0.15"/>
    <row r="3" spans="1:7" ht="14.25" thickBot="1" x14ac:dyDescent="0.2">
      <c r="A3" s="84" t="s">
        <v>75</v>
      </c>
      <c r="B3" s="84"/>
      <c r="C3" s="79" t="s">
        <v>459</v>
      </c>
      <c r="D3" s="79"/>
      <c r="E3" s="13"/>
    </row>
    <row r="4" spans="1:7" ht="21.75" customHeight="1" thickBot="1" x14ac:dyDescent="0.2">
      <c r="A4" s="85" t="s">
        <v>7</v>
      </c>
      <c r="B4" s="86"/>
      <c r="C4" s="14" t="s">
        <v>8</v>
      </c>
      <c r="D4" s="47" t="s">
        <v>9</v>
      </c>
      <c r="E4" s="15" t="s">
        <v>27</v>
      </c>
      <c r="F4" s="2" t="s">
        <v>4</v>
      </c>
    </row>
    <row r="5" spans="1:7" ht="14.1" customHeight="1" x14ac:dyDescent="0.15">
      <c r="A5" s="16"/>
      <c r="B5" s="80" t="s">
        <v>28</v>
      </c>
      <c r="C5" s="17" t="s">
        <v>431</v>
      </c>
      <c r="D5" s="53"/>
      <c r="E5" s="18"/>
      <c r="G5" s="2" t="s">
        <v>4</v>
      </c>
    </row>
    <row r="6" spans="1:7" ht="14.1" customHeight="1" x14ac:dyDescent="0.15">
      <c r="A6" s="16"/>
      <c r="B6" s="80"/>
      <c r="C6" s="19" t="s">
        <v>432</v>
      </c>
      <c r="D6" s="54"/>
      <c r="E6" s="20"/>
    </row>
    <row r="7" spans="1:7" ht="14.1" customHeight="1" x14ac:dyDescent="0.15">
      <c r="A7" s="16" t="s">
        <v>4</v>
      </c>
      <c r="B7" s="81"/>
      <c r="C7" s="19" t="s">
        <v>433</v>
      </c>
      <c r="D7" s="54"/>
      <c r="E7" s="20"/>
    </row>
    <row r="8" spans="1:7" ht="14.1" customHeight="1" x14ac:dyDescent="0.15">
      <c r="A8" s="21" t="s">
        <v>29</v>
      </c>
      <c r="B8" s="82" t="s">
        <v>30</v>
      </c>
      <c r="C8" s="19" t="s">
        <v>434</v>
      </c>
      <c r="D8" s="54"/>
      <c r="E8" s="20"/>
    </row>
    <row r="9" spans="1:7" ht="14.1" customHeight="1" x14ac:dyDescent="0.15">
      <c r="A9" s="16"/>
      <c r="B9" s="80"/>
      <c r="C9" s="19" t="s">
        <v>435</v>
      </c>
      <c r="D9" s="54"/>
      <c r="E9" s="20" t="s">
        <v>436</v>
      </c>
    </row>
    <row r="10" spans="1:7" ht="14.1" customHeight="1" x14ac:dyDescent="0.15">
      <c r="A10" s="16"/>
      <c r="B10" s="81"/>
      <c r="C10" s="19" t="s">
        <v>433</v>
      </c>
      <c r="D10" s="54"/>
      <c r="E10" s="20"/>
    </row>
    <row r="11" spans="1:7" ht="14.1" customHeight="1" x14ac:dyDescent="0.15">
      <c r="A11" s="16" t="s">
        <v>4</v>
      </c>
      <c r="B11" s="22"/>
      <c r="C11" s="19" t="s">
        <v>437</v>
      </c>
      <c r="D11" s="54"/>
      <c r="E11" s="20" t="s">
        <v>438</v>
      </c>
    </row>
    <row r="12" spans="1:7" ht="14.1" customHeight="1" x14ac:dyDescent="0.15">
      <c r="A12" s="16"/>
      <c r="B12" s="22"/>
      <c r="C12" s="19" t="s">
        <v>439</v>
      </c>
      <c r="D12" s="54"/>
      <c r="E12" s="20" t="s">
        <v>440</v>
      </c>
    </row>
    <row r="13" spans="1:7" ht="14.1" customHeight="1" x14ac:dyDescent="0.15">
      <c r="A13" s="21" t="s">
        <v>31</v>
      </c>
      <c r="B13" s="55"/>
      <c r="C13" s="19" t="s">
        <v>451</v>
      </c>
      <c r="D13" s="78"/>
      <c r="E13" s="20" t="s">
        <v>452</v>
      </c>
    </row>
    <row r="14" spans="1:7" ht="14.1" customHeight="1" x14ac:dyDescent="0.15">
      <c r="A14" s="16"/>
      <c r="B14" s="23" t="s">
        <v>32</v>
      </c>
      <c r="C14" s="19" t="s">
        <v>441</v>
      </c>
      <c r="D14" s="78"/>
      <c r="E14" s="20" t="s">
        <v>450</v>
      </c>
    </row>
    <row r="15" spans="1:7" ht="14.1" customHeight="1" x14ac:dyDescent="0.15">
      <c r="A15" s="16" t="s">
        <v>4</v>
      </c>
      <c r="B15" s="22"/>
      <c r="C15" s="19" t="s">
        <v>453</v>
      </c>
      <c r="D15" s="78"/>
      <c r="E15" s="20" t="s">
        <v>456</v>
      </c>
    </row>
    <row r="16" spans="1:7" ht="14.1" customHeight="1" x14ac:dyDescent="0.15">
      <c r="A16" s="16"/>
      <c r="B16" s="22"/>
      <c r="C16" s="19" t="s">
        <v>454</v>
      </c>
      <c r="D16" s="78"/>
      <c r="E16" s="20" t="s">
        <v>457</v>
      </c>
    </row>
    <row r="17" spans="1:5" ht="14.1" customHeight="1" x14ac:dyDescent="0.15">
      <c r="A17" s="16"/>
      <c r="B17" s="22"/>
      <c r="C17" s="19" t="s">
        <v>455</v>
      </c>
      <c r="D17" s="78"/>
      <c r="E17" s="20" t="s">
        <v>458</v>
      </c>
    </row>
    <row r="18" spans="1:5" ht="14.1" customHeight="1" x14ac:dyDescent="0.15">
      <c r="A18" s="21" t="s">
        <v>33</v>
      </c>
      <c r="B18" s="22"/>
      <c r="C18" s="19" t="s">
        <v>4</v>
      </c>
      <c r="D18" s="54"/>
      <c r="E18" s="20"/>
    </row>
    <row r="19" spans="1:5" ht="14.1" customHeight="1" x14ac:dyDescent="0.15">
      <c r="A19" s="16" t="s">
        <v>4</v>
      </c>
      <c r="B19" s="23" t="s">
        <v>4</v>
      </c>
      <c r="C19" s="19" t="s">
        <v>4</v>
      </c>
      <c r="D19" s="54"/>
      <c r="E19" s="20"/>
    </row>
    <row r="20" spans="1:5" ht="14.1" customHeight="1" x14ac:dyDescent="0.15">
      <c r="A20" s="16"/>
      <c r="B20" s="55"/>
      <c r="C20" s="19" t="s">
        <v>4</v>
      </c>
      <c r="D20" s="54"/>
      <c r="E20" s="20"/>
    </row>
    <row r="21" spans="1:5" ht="14.1" customHeight="1" x14ac:dyDescent="0.15">
      <c r="A21" s="16"/>
      <c r="B21" s="22"/>
      <c r="C21" s="19" t="s">
        <v>4</v>
      </c>
      <c r="D21" s="54"/>
      <c r="E21" s="20"/>
    </row>
    <row r="22" spans="1:5" ht="14.1" customHeight="1" x14ac:dyDescent="0.15">
      <c r="A22" s="16"/>
      <c r="B22" s="23" t="s">
        <v>34</v>
      </c>
      <c r="C22" s="19" t="s">
        <v>4</v>
      </c>
      <c r="D22" s="54"/>
      <c r="E22" s="20"/>
    </row>
    <row r="23" spans="1:5" ht="14.1" customHeight="1" x14ac:dyDescent="0.15">
      <c r="A23" s="21" t="s">
        <v>34</v>
      </c>
      <c r="B23" s="22"/>
      <c r="C23" s="19" t="s">
        <v>4</v>
      </c>
      <c r="D23" s="54"/>
      <c r="E23" s="20"/>
    </row>
    <row r="24" spans="1:5" ht="14.1" customHeight="1" x14ac:dyDescent="0.15">
      <c r="A24" s="16"/>
      <c r="B24" s="22"/>
      <c r="C24" s="19" t="s">
        <v>4</v>
      </c>
      <c r="D24" s="54"/>
      <c r="E24" s="20"/>
    </row>
    <row r="25" spans="1:5" ht="14.1" customHeight="1" x14ac:dyDescent="0.15">
      <c r="A25" s="16"/>
      <c r="B25" s="22"/>
      <c r="C25" s="19" t="s">
        <v>4</v>
      </c>
      <c r="D25" s="54"/>
      <c r="E25" s="20"/>
    </row>
    <row r="26" spans="1:5" ht="14.1" customHeight="1" x14ac:dyDescent="0.15">
      <c r="A26" s="16"/>
      <c r="B26" s="22"/>
      <c r="C26" s="19" t="s">
        <v>433</v>
      </c>
      <c r="D26" s="54"/>
      <c r="E26" s="20"/>
    </row>
    <row r="27" spans="1:5" ht="14.1" customHeight="1" x14ac:dyDescent="0.15">
      <c r="A27" s="87" t="s">
        <v>442</v>
      </c>
      <c r="B27" s="88"/>
      <c r="C27" s="88"/>
      <c r="D27" s="54"/>
      <c r="E27" s="20" t="s">
        <v>443</v>
      </c>
    </row>
    <row r="28" spans="1:5" ht="14.1" customHeight="1" x14ac:dyDescent="0.15">
      <c r="A28" s="87" t="s">
        <v>444</v>
      </c>
      <c r="B28" s="88"/>
      <c r="C28" s="88"/>
      <c r="D28" s="54"/>
      <c r="E28" s="20" t="s">
        <v>445</v>
      </c>
    </row>
    <row r="29" spans="1:5" ht="14.1" customHeight="1" x14ac:dyDescent="0.15">
      <c r="A29" s="87" t="s">
        <v>446</v>
      </c>
      <c r="B29" s="88"/>
      <c r="C29" s="88"/>
      <c r="D29" s="54"/>
      <c r="E29" s="20"/>
    </row>
    <row r="30" spans="1:5" ht="14.1" customHeight="1" x14ac:dyDescent="0.15">
      <c r="A30" s="87" t="s">
        <v>447</v>
      </c>
      <c r="B30" s="88"/>
      <c r="C30" s="88"/>
      <c r="D30" s="54"/>
      <c r="E30" s="20"/>
    </row>
    <row r="31" spans="1:5" ht="14.1" customHeight="1" x14ac:dyDescent="0.15">
      <c r="A31" s="87" t="s">
        <v>448</v>
      </c>
      <c r="B31" s="88"/>
      <c r="C31" s="88"/>
      <c r="D31" s="77"/>
      <c r="E31" s="20"/>
    </row>
    <row r="32" spans="1:5" ht="14.1" customHeight="1" x14ac:dyDescent="0.15">
      <c r="A32" s="87" t="s">
        <v>4</v>
      </c>
      <c r="B32" s="88"/>
      <c r="C32" s="88"/>
      <c r="D32" s="54"/>
      <c r="E32" s="20"/>
    </row>
    <row r="33" spans="1:5" ht="14.1" customHeight="1" x14ac:dyDescent="0.15">
      <c r="A33" s="87" t="s">
        <v>4</v>
      </c>
      <c r="B33" s="88"/>
      <c r="C33" s="88"/>
      <c r="D33" s="54"/>
      <c r="E33" s="20"/>
    </row>
    <row r="34" spans="1:5" ht="14.1" customHeight="1" x14ac:dyDescent="0.15">
      <c r="A34" s="87" t="s">
        <v>4</v>
      </c>
      <c r="B34" s="88"/>
      <c r="C34" s="88"/>
      <c r="D34" s="54"/>
      <c r="E34" s="20"/>
    </row>
    <row r="35" spans="1:5" ht="14.1" customHeight="1" thickBot="1" x14ac:dyDescent="0.2">
      <c r="A35" s="89" t="s">
        <v>449</v>
      </c>
      <c r="B35" s="90"/>
      <c r="C35" s="90"/>
      <c r="D35" s="74"/>
      <c r="E35" s="24"/>
    </row>
    <row r="36" spans="1:5" ht="14.1" customHeight="1" x14ac:dyDescent="0.15"/>
    <row r="37" spans="1:5" x14ac:dyDescent="0.15">
      <c r="E37" s="73"/>
    </row>
    <row r="38" spans="1:5" x14ac:dyDescent="0.15">
      <c r="E38" s="73"/>
    </row>
    <row r="40" spans="1:5" x14ac:dyDescent="0.15">
      <c r="E40" s="73"/>
    </row>
    <row r="41" spans="1:5" x14ac:dyDescent="0.15">
      <c r="E41" s="73"/>
    </row>
  </sheetData>
  <mergeCells count="15">
    <mergeCell ref="A34:C34"/>
    <mergeCell ref="A35:C35"/>
    <mergeCell ref="A32:C32"/>
    <mergeCell ref="A27:C27"/>
    <mergeCell ref="A28:C28"/>
    <mergeCell ref="A29:C29"/>
    <mergeCell ref="A33:C33"/>
    <mergeCell ref="A30:C30"/>
    <mergeCell ref="A31:C31"/>
    <mergeCell ref="C3:D3"/>
    <mergeCell ref="B5:B7"/>
    <mergeCell ref="B8:B10"/>
    <mergeCell ref="A1:E1"/>
    <mergeCell ref="A3:B3"/>
    <mergeCell ref="A4:B4"/>
  </mergeCells>
  <phoneticPr fontId="2" type="noConversion"/>
  <printOptions horizontalCentered="1" verticalCentered="1"/>
  <pageMargins left="0.74803149606299213" right="0.35433070866141736" top="0.19685039370078741" bottom="0.39370078740157483" header="0.51181102362204722" footer="0.39370078740157483"/>
  <pageSetup paperSize="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55"/>
  <sheetViews>
    <sheetView topLeftCell="D1" zoomScaleNormal="100" workbookViewId="0">
      <pane ySplit="3" topLeftCell="A31" activePane="bottomLeft" state="frozen"/>
      <selection activeCell="D23" sqref="D23"/>
      <selection pane="bottomLeft" activeCell="N38" sqref="N38"/>
    </sheetView>
  </sheetViews>
  <sheetFormatPr defaultRowHeight="20.45" customHeight="1" x14ac:dyDescent="0.15"/>
  <cols>
    <col min="1" max="1" width="5.77734375" style="38" hidden="1" customWidth="1"/>
    <col min="2" max="2" width="6.5546875" style="12" hidden="1" customWidth="1"/>
    <col min="3" max="3" width="13.6640625" style="12" hidden="1" customWidth="1"/>
    <col min="4" max="4" width="36.21875" style="12" customWidth="1"/>
    <col min="5" max="5" width="9.109375" style="38" hidden="1" customWidth="1"/>
    <col min="6" max="6" width="4.21875" style="41" customWidth="1"/>
    <col min="7" max="7" width="4.6640625" style="49" customWidth="1"/>
    <col min="8" max="8" width="13" style="49" customWidth="1"/>
    <col min="9" max="9" width="13.109375" style="49" customWidth="1"/>
    <col min="10" max="10" width="5.109375" style="49" hidden="1" customWidth="1"/>
    <col min="11" max="11" width="11.21875" style="49" bestFit="1" customWidth="1"/>
    <col min="12" max="12" width="11.5546875" style="49" customWidth="1"/>
    <col min="13" max="14" width="9.44140625" style="49" customWidth="1"/>
    <col min="15" max="15" width="8.77734375" style="49" hidden="1" customWidth="1"/>
    <col min="16" max="16" width="13.21875" style="49" customWidth="1"/>
    <col min="17" max="17" width="10.44140625" style="12" customWidth="1"/>
    <col min="18" max="16384" width="8.88671875" style="1"/>
  </cols>
  <sheetData>
    <row r="1" spans="1:27" ht="20.45" customHeight="1" x14ac:dyDescent="0.15">
      <c r="B1" s="12" t="s">
        <v>390</v>
      </c>
      <c r="D1" s="91" t="s">
        <v>460</v>
      </c>
      <c r="E1" s="92"/>
      <c r="F1" s="92"/>
      <c r="G1" s="92"/>
      <c r="H1" s="92"/>
      <c r="I1" s="92"/>
      <c r="J1" s="92"/>
      <c r="K1" s="92"/>
      <c r="L1" s="92"/>
      <c r="M1" s="92"/>
      <c r="N1" s="92"/>
      <c r="O1" s="92"/>
      <c r="P1" s="92"/>
      <c r="Q1" s="92"/>
      <c r="AA1" s="1" t="s">
        <v>127</v>
      </c>
    </row>
    <row r="2" spans="1:27" s="8" customFormat="1" ht="20.45" customHeight="1" x14ac:dyDescent="0.15">
      <c r="A2" s="96" t="s">
        <v>55</v>
      </c>
      <c r="B2" s="96" t="s">
        <v>13</v>
      </c>
      <c r="C2" s="98" t="s">
        <v>20</v>
      </c>
      <c r="D2" s="97" t="s">
        <v>58</v>
      </c>
      <c r="E2" s="99" t="s">
        <v>14</v>
      </c>
      <c r="F2" s="99" t="s">
        <v>1</v>
      </c>
      <c r="G2" s="100" t="s">
        <v>2</v>
      </c>
      <c r="H2" s="100" t="s">
        <v>15</v>
      </c>
      <c r="I2" s="100"/>
      <c r="J2" s="100" t="s">
        <v>16</v>
      </c>
      <c r="K2" s="100"/>
      <c r="L2" s="100"/>
      <c r="M2" s="100" t="s">
        <v>17</v>
      </c>
      <c r="N2" s="100"/>
      <c r="O2" s="68"/>
      <c r="P2" s="100" t="s">
        <v>21</v>
      </c>
      <c r="Q2" s="97" t="s">
        <v>19</v>
      </c>
    </row>
    <row r="3" spans="1:27" s="8" customFormat="1" ht="20.45" customHeight="1" x14ac:dyDescent="0.15">
      <c r="A3" s="96"/>
      <c r="B3" s="96"/>
      <c r="C3" s="98"/>
      <c r="D3" s="97"/>
      <c r="E3" s="99"/>
      <c r="F3" s="99"/>
      <c r="G3" s="100"/>
      <c r="H3" s="68" t="s">
        <v>22</v>
      </c>
      <c r="I3" s="68" t="s">
        <v>23</v>
      </c>
      <c r="J3" s="68" t="s">
        <v>2</v>
      </c>
      <c r="K3" s="68" t="s">
        <v>22</v>
      </c>
      <c r="L3" s="68" t="s">
        <v>23</v>
      </c>
      <c r="M3" s="68" t="s">
        <v>24</v>
      </c>
      <c r="N3" s="68" t="s">
        <v>23</v>
      </c>
      <c r="O3" s="68" t="s">
        <v>25</v>
      </c>
      <c r="P3" s="100"/>
      <c r="Q3" s="97"/>
    </row>
    <row r="4" spans="1:27" ht="20.45" customHeight="1" x14ac:dyDescent="0.15">
      <c r="B4" s="12" t="s">
        <v>397</v>
      </c>
      <c r="D4" s="93" t="s">
        <v>421</v>
      </c>
      <c r="E4" s="94"/>
      <c r="F4" s="94"/>
      <c r="G4" s="94"/>
      <c r="H4" s="94"/>
      <c r="I4" s="94"/>
      <c r="J4" s="94"/>
      <c r="K4" s="94"/>
      <c r="L4" s="94"/>
      <c r="M4" s="94"/>
      <c r="N4" s="94"/>
      <c r="O4" s="94"/>
      <c r="P4" s="94"/>
      <c r="Q4" s="95"/>
    </row>
    <row r="5" spans="1:27" ht="20.45" customHeight="1" x14ac:dyDescent="0.15">
      <c r="B5" s="12" t="s">
        <v>418</v>
      </c>
      <c r="D5" s="56" t="s">
        <v>419</v>
      </c>
      <c r="E5" s="39"/>
      <c r="F5" s="42" t="s">
        <v>378</v>
      </c>
      <c r="G5" s="50">
        <v>1</v>
      </c>
      <c r="H5" s="50"/>
      <c r="I5" s="50"/>
      <c r="J5" s="50"/>
      <c r="K5" s="50"/>
      <c r="L5" s="50"/>
      <c r="M5" s="50"/>
      <c r="N5" s="50"/>
      <c r="O5" s="50"/>
      <c r="P5" s="50"/>
      <c r="Q5" s="56" t="s">
        <v>4</v>
      </c>
    </row>
    <row r="6" spans="1:27" ht="20.45" customHeight="1" x14ac:dyDescent="0.15">
      <c r="D6" s="56"/>
      <c r="E6" s="39"/>
      <c r="F6" s="42"/>
      <c r="G6" s="50"/>
      <c r="H6" s="50"/>
      <c r="I6" s="50"/>
      <c r="J6" s="50"/>
      <c r="K6" s="50"/>
      <c r="L6" s="50"/>
      <c r="M6" s="50"/>
      <c r="N6" s="50"/>
      <c r="O6" s="50"/>
      <c r="P6" s="50"/>
      <c r="Q6" s="56"/>
    </row>
    <row r="7" spans="1:27" ht="20.45" customHeight="1" x14ac:dyDescent="0.15">
      <c r="D7" s="56"/>
      <c r="E7" s="39"/>
      <c r="F7" s="42"/>
      <c r="G7" s="50"/>
      <c r="H7" s="50"/>
      <c r="I7" s="50"/>
      <c r="J7" s="50"/>
      <c r="K7" s="50"/>
      <c r="L7" s="50"/>
      <c r="M7" s="50"/>
      <c r="N7" s="50"/>
      <c r="O7" s="50"/>
      <c r="P7" s="50"/>
      <c r="Q7" s="56"/>
    </row>
    <row r="8" spans="1:27" ht="20.45" customHeight="1" x14ac:dyDescent="0.15">
      <c r="D8" s="56"/>
      <c r="E8" s="39"/>
      <c r="F8" s="42"/>
      <c r="G8" s="50"/>
      <c r="H8" s="50"/>
      <c r="I8" s="50"/>
      <c r="J8" s="50"/>
      <c r="K8" s="50"/>
      <c r="L8" s="50"/>
      <c r="M8" s="50"/>
      <c r="N8" s="50"/>
      <c r="O8" s="50"/>
      <c r="P8" s="50"/>
      <c r="Q8" s="56"/>
    </row>
    <row r="9" spans="1:27" ht="20.45" customHeight="1" x14ac:dyDescent="0.15">
      <c r="D9" s="56"/>
      <c r="E9" s="39"/>
      <c r="F9" s="42"/>
      <c r="G9" s="50"/>
      <c r="H9" s="50"/>
      <c r="I9" s="50"/>
      <c r="J9" s="50"/>
      <c r="K9" s="50"/>
      <c r="L9" s="50"/>
      <c r="M9" s="50"/>
      <c r="N9" s="50"/>
      <c r="O9" s="50"/>
      <c r="P9" s="50"/>
      <c r="Q9" s="56"/>
    </row>
    <row r="10" spans="1:27" ht="20.45" customHeight="1" x14ac:dyDescent="0.15">
      <c r="D10" s="56"/>
      <c r="E10" s="39"/>
      <c r="F10" s="42"/>
      <c r="G10" s="50"/>
      <c r="H10" s="50"/>
      <c r="I10" s="50"/>
      <c r="J10" s="50"/>
      <c r="K10" s="50"/>
      <c r="L10" s="50"/>
      <c r="M10" s="50"/>
      <c r="N10" s="50"/>
      <c r="O10" s="50"/>
      <c r="P10" s="50"/>
      <c r="Q10" s="56"/>
    </row>
    <row r="11" spans="1:27" ht="20.45" customHeight="1" x14ac:dyDescent="0.15">
      <c r="D11" s="56"/>
      <c r="E11" s="39"/>
      <c r="F11" s="42"/>
      <c r="G11" s="50"/>
      <c r="H11" s="50"/>
      <c r="I11" s="50"/>
      <c r="J11" s="50"/>
      <c r="K11" s="50"/>
      <c r="L11" s="50"/>
      <c r="M11" s="50"/>
      <c r="N11" s="50"/>
      <c r="O11" s="50"/>
      <c r="P11" s="50"/>
      <c r="Q11" s="56"/>
    </row>
    <row r="12" spans="1:27" ht="20.45" customHeight="1" x14ac:dyDescent="0.15">
      <c r="D12" s="56"/>
      <c r="E12" s="39"/>
      <c r="F12" s="42"/>
      <c r="G12" s="50"/>
      <c r="H12" s="50"/>
      <c r="I12" s="50"/>
      <c r="J12" s="50"/>
      <c r="K12" s="50"/>
      <c r="L12" s="50"/>
      <c r="M12" s="50"/>
      <c r="N12" s="50"/>
      <c r="O12" s="50"/>
      <c r="P12" s="50"/>
      <c r="Q12" s="56"/>
    </row>
    <row r="13" spans="1:27" ht="20.45" customHeight="1" x14ac:dyDescent="0.15">
      <c r="D13" s="56"/>
      <c r="E13" s="39"/>
      <c r="F13" s="42"/>
      <c r="G13" s="50"/>
      <c r="H13" s="50"/>
      <c r="I13" s="50"/>
      <c r="J13" s="50"/>
      <c r="K13" s="50"/>
      <c r="L13" s="50"/>
      <c r="M13" s="50"/>
      <c r="N13" s="50"/>
      <c r="O13" s="50"/>
      <c r="P13" s="50"/>
      <c r="Q13" s="56"/>
    </row>
    <row r="14" spans="1:27" ht="20.45" customHeight="1" x14ac:dyDescent="0.15">
      <c r="D14" s="56"/>
      <c r="E14" s="39"/>
      <c r="F14" s="42"/>
      <c r="G14" s="50"/>
      <c r="H14" s="50"/>
      <c r="I14" s="50"/>
      <c r="J14" s="50"/>
      <c r="K14" s="50"/>
      <c r="L14" s="50"/>
      <c r="M14" s="50"/>
      <c r="N14" s="50"/>
      <c r="O14" s="50"/>
      <c r="P14" s="50"/>
      <c r="Q14" s="56"/>
    </row>
    <row r="15" spans="1:27" ht="20.45" customHeight="1" x14ac:dyDescent="0.15">
      <c r="D15" s="56"/>
      <c r="E15" s="39"/>
      <c r="F15" s="42"/>
      <c r="G15" s="50"/>
      <c r="H15" s="50"/>
      <c r="I15" s="50"/>
      <c r="J15" s="50"/>
      <c r="K15" s="50"/>
      <c r="L15" s="50"/>
      <c r="M15" s="50"/>
      <c r="N15" s="50"/>
      <c r="O15" s="50"/>
      <c r="P15" s="50"/>
      <c r="Q15" s="56"/>
    </row>
    <row r="16" spans="1:27" ht="20.45" customHeight="1" x14ac:dyDescent="0.15">
      <c r="D16" s="56"/>
      <c r="E16" s="39"/>
      <c r="F16" s="42"/>
      <c r="G16" s="50"/>
      <c r="H16" s="50"/>
      <c r="I16" s="50"/>
      <c r="J16" s="50"/>
      <c r="K16" s="50"/>
      <c r="L16" s="50"/>
      <c r="M16" s="50"/>
      <c r="N16" s="50"/>
      <c r="O16" s="50"/>
      <c r="P16" s="50"/>
      <c r="Q16" s="56"/>
    </row>
    <row r="17" spans="2:17" ht="20.45" customHeight="1" x14ac:dyDescent="0.15">
      <c r="D17" s="56"/>
      <c r="E17" s="39"/>
      <c r="F17" s="42"/>
      <c r="G17" s="50"/>
      <c r="H17" s="50"/>
      <c r="I17" s="50"/>
      <c r="J17" s="50"/>
      <c r="K17" s="50"/>
      <c r="L17" s="50"/>
      <c r="M17" s="50"/>
      <c r="N17" s="50"/>
      <c r="O17" s="50"/>
      <c r="P17" s="50"/>
      <c r="Q17" s="56"/>
    </row>
    <row r="18" spans="2:17" ht="20.45" customHeight="1" x14ac:dyDescent="0.15">
      <c r="D18" s="56"/>
      <c r="E18" s="39"/>
      <c r="F18" s="42"/>
      <c r="G18" s="50"/>
      <c r="H18" s="50"/>
      <c r="I18" s="50"/>
      <c r="J18" s="50"/>
      <c r="K18" s="50"/>
      <c r="L18" s="50"/>
      <c r="M18" s="50"/>
      <c r="N18" s="50"/>
      <c r="O18" s="50"/>
      <c r="P18" s="50"/>
      <c r="Q18" s="56"/>
    </row>
    <row r="19" spans="2:17" ht="20.45" customHeight="1" x14ac:dyDescent="0.15">
      <c r="D19" s="56"/>
      <c r="E19" s="39"/>
      <c r="F19" s="42"/>
      <c r="G19" s="50"/>
      <c r="H19" s="50"/>
      <c r="I19" s="50"/>
      <c r="J19" s="50"/>
      <c r="K19" s="50"/>
      <c r="L19" s="50"/>
      <c r="M19" s="50"/>
      <c r="N19" s="50"/>
      <c r="O19" s="50"/>
      <c r="P19" s="50"/>
      <c r="Q19" s="56"/>
    </row>
    <row r="20" spans="2:17" ht="20.45" customHeight="1" x14ac:dyDescent="0.15">
      <c r="D20" s="56"/>
      <c r="E20" s="39"/>
      <c r="F20" s="42"/>
      <c r="G20" s="50"/>
      <c r="H20" s="50"/>
      <c r="I20" s="50"/>
      <c r="J20" s="50"/>
      <c r="K20" s="50"/>
      <c r="L20" s="50"/>
      <c r="M20" s="50"/>
      <c r="N20" s="50"/>
      <c r="O20" s="50"/>
      <c r="P20" s="50"/>
      <c r="Q20" s="56"/>
    </row>
    <row r="21" spans="2:17" ht="20.45" customHeight="1" x14ac:dyDescent="0.15">
      <c r="D21" s="56"/>
      <c r="E21" s="39"/>
      <c r="F21" s="42"/>
      <c r="G21" s="50"/>
      <c r="H21" s="50"/>
      <c r="I21" s="50"/>
      <c r="J21" s="50"/>
      <c r="K21" s="50"/>
      <c r="L21" s="50"/>
      <c r="M21" s="50"/>
      <c r="N21" s="50"/>
      <c r="O21" s="50"/>
      <c r="P21" s="50"/>
      <c r="Q21" s="56"/>
    </row>
    <row r="22" spans="2:17" ht="20.45" customHeight="1" x14ac:dyDescent="0.15">
      <c r="D22" s="56"/>
      <c r="E22" s="39"/>
      <c r="F22" s="42"/>
      <c r="G22" s="50"/>
      <c r="H22" s="50"/>
      <c r="I22" s="50"/>
      <c r="J22" s="50"/>
      <c r="K22" s="50"/>
      <c r="L22" s="50"/>
      <c r="M22" s="50"/>
      <c r="N22" s="50"/>
      <c r="O22" s="50"/>
      <c r="P22" s="50"/>
      <c r="Q22" s="56"/>
    </row>
    <row r="23" spans="2:17" ht="20.45" customHeight="1" x14ac:dyDescent="0.15">
      <c r="D23" s="56"/>
      <c r="E23" s="39"/>
      <c r="F23" s="42"/>
      <c r="G23" s="50"/>
      <c r="H23" s="50"/>
      <c r="I23" s="50"/>
      <c r="J23" s="50"/>
      <c r="K23" s="50"/>
      <c r="L23" s="50"/>
      <c r="M23" s="50"/>
      <c r="N23" s="50"/>
      <c r="O23" s="50"/>
      <c r="P23" s="50"/>
      <c r="Q23" s="56"/>
    </row>
    <row r="24" spans="2:17" ht="20.45" customHeight="1" x14ac:dyDescent="0.15">
      <c r="D24" s="56"/>
      <c r="E24" s="39"/>
      <c r="F24" s="42"/>
      <c r="G24" s="50"/>
      <c r="H24" s="50"/>
      <c r="I24" s="50"/>
      <c r="J24" s="50"/>
      <c r="K24" s="50"/>
      <c r="L24" s="50"/>
      <c r="M24" s="50"/>
      <c r="N24" s="50"/>
      <c r="O24" s="50"/>
      <c r="P24" s="50"/>
      <c r="Q24" s="56"/>
    </row>
    <row r="25" spans="2:17" ht="20.45" customHeight="1" x14ac:dyDescent="0.15">
      <c r="D25" s="56"/>
      <c r="E25" s="39"/>
      <c r="F25" s="42"/>
      <c r="G25" s="50"/>
      <c r="H25" s="50"/>
      <c r="I25" s="50"/>
      <c r="J25" s="50"/>
      <c r="K25" s="50"/>
      <c r="L25" s="50"/>
      <c r="M25" s="50"/>
      <c r="N25" s="50"/>
      <c r="O25" s="50"/>
      <c r="P25" s="50"/>
      <c r="Q25" s="56"/>
    </row>
    <row r="26" spans="2:17" ht="20.45" customHeight="1" x14ac:dyDescent="0.15">
      <c r="D26" s="56"/>
      <c r="E26" s="39"/>
      <c r="F26" s="42"/>
      <c r="G26" s="50"/>
      <c r="H26" s="50"/>
      <c r="I26" s="50"/>
      <c r="J26" s="50"/>
      <c r="K26" s="50"/>
      <c r="L26" s="50"/>
      <c r="M26" s="50"/>
      <c r="N26" s="50"/>
      <c r="O26" s="50"/>
      <c r="P26" s="50"/>
      <c r="Q26" s="56"/>
    </row>
    <row r="27" spans="2:17" ht="20.45" customHeight="1" x14ac:dyDescent="0.15">
      <c r="D27" s="56"/>
      <c r="E27" s="39"/>
      <c r="F27" s="42"/>
      <c r="G27" s="50"/>
      <c r="H27" s="50"/>
      <c r="I27" s="50"/>
      <c r="J27" s="50"/>
      <c r="K27" s="50"/>
      <c r="L27" s="50"/>
      <c r="M27" s="50"/>
      <c r="N27" s="50"/>
      <c r="O27" s="50"/>
      <c r="P27" s="50"/>
      <c r="Q27" s="56"/>
    </row>
    <row r="28" spans="2:17" ht="20.45" customHeight="1" x14ac:dyDescent="0.15">
      <c r="D28" s="56"/>
      <c r="E28" s="39"/>
      <c r="F28" s="42"/>
      <c r="G28" s="50"/>
      <c r="H28" s="50"/>
      <c r="I28" s="50"/>
      <c r="J28" s="50"/>
      <c r="K28" s="50"/>
      <c r="L28" s="50"/>
      <c r="M28" s="50"/>
      <c r="N28" s="50"/>
      <c r="O28" s="50"/>
      <c r="P28" s="50"/>
      <c r="Q28" s="56"/>
    </row>
    <row r="29" spans="2:17" ht="20.45" customHeight="1" x14ac:dyDescent="0.15">
      <c r="C29" s="12" t="s">
        <v>420</v>
      </c>
      <c r="D29" s="56" t="s">
        <v>389</v>
      </c>
      <c r="E29" s="39"/>
      <c r="F29" s="42"/>
      <c r="G29" s="50"/>
      <c r="H29" s="50"/>
      <c r="I29" s="50">
        <f>TRUNC(SUM(I4:I28))</f>
        <v>0</v>
      </c>
      <c r="J29" s="50"/>
      <c r="K29" s="50"/>
      <c r="L29" s="50">
        <f>TRUNC(SUM(L4:L28))</f>
        <v>0</v>
      </c>
      <c r="M29" s="50"/>
      <c r="N29" s="50">
        <f>TRUNC(SUM(N4:N28))</f>
        <v>0</v>
      </c>
      <c r="O29" s="50" t="str">
        <f>IF((H29+K29+M29)=0, "", (H29+K29+M29))</f>
        <v/>
      </c>
      <c r="P29" s="50">
        <f>TRUNC(SUM(P4:P28))</f>
        <v>0</v>
      </c>
      <c r="Q29" s="56"/>
    </row>
    <row r="30" spans="2:17" ht="20.45" customHeight="1" x14ac:dyDescent="0.15">
      <c r="B30" s="12" t="s">
        <v>397</v>
      </c>
      <c r="D30" s="93" t="s">
        <v>419</v>
      </c>
      <c r="E30" s="94"/>
      <c r="F30" s="94"/>
      <c r="G30" s="94"/>
      <c r="H30" s="94"/>
      <c r="I30" s="94"/>
      <c r="J30" s="94"/>
      <c r="K30" s="94"/>
      <c r="L30" s="94"/>
      <c r="M30" s="94"/>
      <c r="N30" s="94"/>
      <c r="O30" s="94"/>
      <c r="P30" s="94"/>
      <c r="Q30" s="95"/>
    </row>
    <row r="31" spans="2:17" ht="20.45" customHeight="1" x14ac:dyDescent="0.15">
      <c r="B31" s="12" t="s">
        <v>391</v>
      </c>
      <c r="D31" s="56" t="s">
        <v>128</v>
      </c>
      <c r="E31" s="39"/>
      <c r="F31" s="42" t="s">
        <v>378</v>
      </c>
      <c r="G31" s="50">
        <v>1</v>
      </c>
      <c r="H31" s="50"/>
      <c r="I31" s="50"/>
      <c r="J31" s="50"/>
      <c r="K31" s="50"/>
      <c r="L31" s="50"/>
      <c r="M31" s="50"/>
      <c r="N31" s="50"/>
      <c r="O31" s="50"/>
      <c r="P31" s="50"/>
      <c r="Q31" s="56"/>
    </row>
    <row r="32" spans="2:17" ht="20.45" customHeight="1" x14ac:dyDescent="0.15">
      <c r="B32" s="12" t="s">
        <v>392</v>
      </c>
      <c r="D32" s="56" t="s">
        <v>129</v>
      </c>
      <c r="E32" s="39"/>
      <c r="F32" s="42" t="s">
        <v>378</v>
      </c>
      <c r="G32" s="50">
        <v>1</v>
      </c>
      <c r="H32" s="50"/>
      <c r="I32" s="50"/>
      <c r="J32" s="50"/>
      <c r="K32" s="50"/>
      <c r="L32" s="50"/>
      <c r="M32" s="50"/>
      <c r="N32" s="50"/>
      <c r="O32" s="50"/>
      <c r="P32" s="50"/>
      <c r="Q32" s="56"/>
    </row>
    <row r="33" spans="2:17" ht="20.45" customHeight="1" x14ac:dyDescent="0.15">
      <c r="B33" s="12" t="s">
        <v>393</v>
      </c>
      <c r="D33" s="56" t="s">
        <v>130</v>
      </c>
      <c r="E33" s="39"/>
      <c r="F33" s="42" t="s">
        <v>378</v>
      </c>
      <c r="G33" s="50">
        <v>1</v>
      </c>
      <c r="H33" s="50"/>
      <c r="I33" s="50"/>
      <c r="J33" s="50"/>
      <c r="K33" s="50"/>
      <c r="L33" s="50"/>
      <c r="M33" s="50"/>
      <c r="N33" s="50"/>
      <c r="O33" s="50"/>
      <c r="P33" s="50"/>
      <c r="Q33" s="56"/>
    </row>
    <row r="34" spans="2:17" ht="20.45" customHeight="1" x14ac:dyDescent="0.15">
      <c r="B34" s="12" t="s">
        <v>394</v>
      </c>
      <c r="D34" s="56" t="s">
        <v>131</v>
      </c>
      <c r="E34" s="39"/>
      <c r="F34" s="42" t="s">
        <v>378</v>
      </c>
      <c r="G34" s="50">
        <v>1</v>
      </c>
      <c r="H34" s="50"/>
      <c r="I34" s="50"/>
      <c r="J34" s="50"/>
      <c r="K34" s="50"/>
      <c r="L34" s="50"/>
      <c r="M34" s="50"/>
      <c r="N34" s="50"/>
      <c r="O34" s="50"/>
      <c r="P34" s="50"/>
      <c r="Q34" s="56"/>
    </row>
    <row r="35" spans="2:17" ht="20.45" customHeight="1" x14ac:dyDescent="0.15">
      <c r="B35" s="12" t="s">
        <v>395</v>
      </c>
      <c r="D35" s="56" t="s">
        <v>132</v>
      </c>
      <c r="E35" s="39"/>
      <c r="F35" s="42" t="s">
        <v>378</v>
      </c>
      <c r="G35" s="50">
        <v>1</v>
      </c>
      <c r="H35" s="50"/>
      <c r="I35" s="50"/>
      <c r="J35" s="50"/>
      <c r="K35" s="50"/>
      <c r="L35" s="50"/>
      <c r="M35" s="50"/>
      <c r="N35" s="50"/>
      <c r="O35" s="50"/>
      <c r="P35" s="50"/>
      <c r="Q35" s="56"/>
    </row>
    <row r="36" spans="2:17" ht="20.45" customHeight="1" x14ac:dyDescent="0.15">
      <c r="D36" s="56"/>
      <c r="E36" s="39"/>
      <c r="F36" s="42"/>
      <c r="G36" s="50"/>
      <c r="H36" s="50"/>
      <c r="I36" s="50"/>
      <c r="J36" s="50"/>
      <c r="K36" s="50"/>
      <c r="L36" s="50"/>
      <c r="M36" s="50"/>
      <c r="N36" s="50"/>
      <c r="O36" s="50"/>
      <c r="P36" s="50"/>
      <c r="Q36" s="56"/>
    </row>
    <row r="37" spans="2:17" ht="20.45" customHeight="1" x14ac:dyDescent="0.15">
      <c r="D37" s="56"/>
      <c r="E37" s="39"/>
      <c r="F37" s="42"/>
      <c r="G37" s="50"/>
      <c r="H37" s="50"/>
      <c r="I37" s="50"/>
      <c r="J37" s="50"/>
      <c r="K37" s="50"/>
      <c r="L37" s="50"/>
      <c r="M37" s="50"/>
      <c r="N37" s="50"/>
      <c r="O37" s="50"/>
      <c r="P37" s="50"/>
      <c r="Q37" s="56"/>
    </row>
    <row r="38" spans="2:17" ht="20.45" customHeight="1" x14ac:dyDescent="0.15">
      <c r="D38" s="56"/>
      <c r="E38" s="39"/>
      <c r="F38" s="42"/>
      <c r="G38" s="50"/>
      <c r="H38" s="50"/>
      <c r="I38" s="50"/>
      <c r="J38" s="50"/>
      <c r="K38" s="50"/>
      <c r="L38" s="50"/>
      <c r="M38" s="50"/>
      <c r="N38" s="50"/>
      <c r="O38" s="50"/>
      <c r="P38" s="50"/>
      <c r="Q38" s="56"/>
    </row>
    <row r="39" spans="2:17" ht="20.45" customHeight="1" x14ac:dyDescent="0.15">
      <c r="D39" s="56"/>
      <c r="E39" s="39"/>
      <c r="F39" s="42"/>
      <c r="G39" s="50"/>
      <c r="H39" s="50"/>
      <c r="I39" s="50"/>
      <c r="J39" s="50"/>
      <c r="K39" s="50"/>
      <c r="L39" s="50"/>
      <c r="M39" s="50"/>
      <c r="N39" s="50"/>
      <c r="O39" s="50"/>
      <c r="P39" s="50"/>
      <c r="Q39" s="56"/>
    </row>
    <row r="40" spans="2:17" ht="20.45" customHeight="1" x14ac:dyDescent="0.15">
      <c r="D40" s="56"/>
      <c r="E40" s="39"/>
      <c r="F40" s="42"/>
      <c r="G40" s="50"/>
      <c r="H40" s="50"/>
      <c r="I40" s="50"/>
      <c r="J40" s="50"/>
      <c r="K40" s="50"/>
      <c r="L40" s="50"/>
      <c r="M40" s="50"/>
      <c r="N40" s="50"/>
      <c r="O40" s="50"/>
      <c r="P40" s="50"/>
      <c r="Q40" s="56"/>
    </row>
    <row r="41" spans="2:17" ht="20.45" customHeight="1" x14ac:dyDescent="0.15">
      <c r="D41" s="56"/>
      <c r="E41" s="39"/>
      <c r="F41" s="42"/>
      <c r="G41" s="50"/>
      <c r="H41" s="50"/>
      <c r="I41" s="50"/>
      <c r="J41" s="50"/>
      <c r="K41" s="50"/>
      <c r="L41" s="50"/>
      <c r="M41" s="50"/>
      <c r="N41" s="50"/>
      <c r="O41" s="50"/>
      <c r="P41" s="50"/>
      <c r="Q41" s="56"/>
    </row>
    <row r="42" spans="2:17" ht="20.45" customHeight="1" x14ac:dyDescent="0.15">
      <c r="D42" s="56"/>
      <c r="E42" s="39"/>
      <c r="F42" s="42"/>
      <c r="G42" s="50"/>
      <c r="H42" s="50"/>
      <c r="I42" s="50"/>
      <c r="J42" s="50"/>
      <c r="K42" s="50"/>
      <c r="L42" s="50"/>
      <c r="M42" s="50"/>
      <c r="N42" s="50"/>
      <c r="O42" s="50"/>
      <c r="P42" s="50"/>
      <c r="Q42" s="56"/>
    </row>
    <row r="43" spans="2:17" ht="20.45" customHeight="1" x14ac:dyDescent="0.15">
      <c r="D43" s="56"/>
      <c r="E43" s="39"/>
      <c r="F43" s="42"/>
      <c r="G43" s="50"/>
      <c r="H43" s="50"/>
      <c r="I43" s="50"/>
      <c r="J43" s="50"/>
      <c r="K43" s="50"/>
      <c r="L43" s="50"/>
      <c r="M43" s="50"/>
      <c r="N43" s="50"/>
      <c r="O43" s="50"/>
      <c r="P43" s="50"/>
      <c r="Q43" s="56"/>
    </row>
    <row r="44" spans="2:17" ht="20.45" customHeight="1" x14ac:dyDescent="0.15">
      <c r="D44" s="56"/>
      <c r="E44" s="39"/>
      <c r="F44" s="42"/>
      <c r="G44" s="50"/>
      <c r="H44" s="50"/>
      <c r="I44" s="50"/>
      <c r="J44" s="50"/>
      <c r="K44" s="50"/>
      <c r="L44" s="50"/>
      <c r="M44" s="50"/>
      <c r="N44" s="50"/>
      <c r="O44" s="50"/>
      <c r="P44" s="50"/>
      <c r="Q44" s="56"/>
    </row>
    <row r="45" spans="2:17" ht="20.45" customHeight="1" x14ac:dyDescent="0.15">
      <c r="D45" s="56"/>
      <c r="E45" s="39"/>
      <c r="F45" s="42"/>
      <c r="G45" s="50"/>
      <c r="H45" s="50"/>
      <c r="I45" s="50"/>
      <c r="J45" s="50"/>
      <c r="K45" s="50"/>
      <c r="L45" s="50"/>
      <c r="M45" s="50"/>
      <c r="N45" s="50"/>
      <c r="O45" s="50"/>
      <c r="P45" s="50"/>
      <c r="Q45" s="56"/>
    </row>
    <row r="46" spans="2:17" ht="20.45" customHeight="1" x14ac:dyDescent="0.15">
      <c r="D46" s="56"/>
      <c r="E46" s="39"/>
      <c r="F46" s="42"/>
      <c r="G46" s="50"/>
      <c r="H46" s="50"/>
      <c r="I46" s="50"/>
      <c r="J46" s="50"/>
      <c r="K46" s="50"/>
      <c r="L46" s="50"/>
      <c r="M46" s="50"/>
      <c r="N46" s="50"/>
      <c r="O46" s="50"/>
      <c r="P46" s="50"/>
      <c r="Q46" s="56"/>
    </row>
    <row r="47" spans="2:17" ht="20.45" customHeight="1" x14ac:dyDescent="0.15">
      <c r="D47" s="56"/>
      <c r="E47" s="39"/>
      <c r="F47" s="42"/>
      <c r="G47" s="50"/>
      <c r="H47" s="50"/>
      <c r="I47" s="50"/>
      <c r="J47" s="50"/>
      <c r="K47" s="50"/>
      <c r="L47" s="50"/>
      <c r="M47" s="50"/>
      <c r="N47" s="50"/>
      <c r="O47" s="50"/>
      <c r="P47" s="50"/>
      <c r="Q47" s="56"/>
    </row>
    <row r="48" spans="2:17" ht="20.45" customHeight="1" x14ac:dyDescent="0.15">
      <c r="D48" s="56"/>
      <c r="E48" s="39"/>
      <c r="F48" s="42"/>
      <c r="G48" s="50"/>
      <c r="H48" s="50"/>
      <c r="I48" s="50"/>
      <c r="J48" s="50"/>
      <c r="K48" s="50"/>
      <c r="L48" s="50"/>
      <c r="M48" s="50"/>
      <c r="N48" s="50"/>
      <c r="O48" s="50"/>
      <c r="P48" s="50"/>
      <c r="Q48" s="56"/>
    </row>
    <row r="49" spans="2:17" ht="20.45" customHeight="1" x14ac:dyDescent="0.15">
      <c r="D49" s="56"/>
      <c r="E49" s="39"/>
      <c r="F49" s="42"/>
      <c r="G49" s="50"/>
      <c r="H49" s="50"/>
      <c r="I49" s="50"/>
      <c r="J49" s="50"/>
      <c r="K49" s="50"/>
      <c r="L49" s="50"/>
      <c r="M49" s="50"/>
      <c r="N49" s="50"/>
      <c r="O49" s="50"/>
      <c r="P49" s="50"/>
      <c r="Q49" s="56"/>
    </row>
    <row r="50" spans="2:17" ht="20.45" customHeight="1" x14ac:dyDescent="0.15">
      <c r="D50" s="56"/>
      <c r="E50" s="39"/>
      <c r="F50" s="42"/>
      <c r="G50" s="50"/>
      <c r="H50" s="50"/>
      <c r="I50" s="50"/>
      <c r="J50" s="50"/>
      <c r="K50" s="50"/>
      <c r="L50" s="50"/>
      <c r="M50" s="50"/>
      <c r="N50" s="50"/>
      <c r="O50" s="50"/>
      <c r="P50" s="50"/>
      <c r="Q50" s="56"/>
    </row>
    <row r="51" spans="2:17" ht="20.45" customHeight="1" x14ac:dyDescent="0.15">
      <c r="D51" s="56"/>
      <c r="E51" s="39"/>
      <c r="F51" s="42"/>
      <c r="G51" s="50"/>
      <c r="H51" s="50"/>
      <c r="I51" s="50"/>
      <c r="J51" s="50"/>
      <c r="K51" s="50"/>
      <c r="L51" s="50"/>
      <c r="M51" s="50"/>
      <c r="N51" s="50"/>
      <c r="O51" s="50"/>
      <c r="P51" s="50"/>
      <c r="Q51" s="56"/>
    </row>
    <row r="52" spans="2:17" ht="20.45" customHeight="1" x14ac:dyDescent="0.15">
      <c r="D52" s="56"/>
      <c r="E52" s="39"/>
      <c r="F52" s="42"/>
      <c r="G52" s="50"/>
      <c r="H52" s="50"/>
      <c r="I52" s="50"/>
      <c r="J52" s="50"/>
      <c r="K52" s="50"/>
      <c r="L52" s="50"/>
      <c r="M52" s="50"/>
      <c r="N52" s="50"/>
      <c r="O52" s="50"/>
      <c r="P52" s="50"/>
      <c r="Q52" s="56"/>
    </row>
    <row r="53" spans="2:17" ht="20.45" customHeight="1" x14ac:dyDescent="0.15">
      <c r="D53" s="56"/>
      <c r="E53" s="39"/>
      <c r="F53" s="42"/>
      <c r="G53" s="50"/>
      <c r="H53" s="50"/>
      <c r="I53" s="50"/>
      <c r="J53" s="50"/>
      <c r="K53" s="50"/>
      <c r="L53" s="50"/>
      <c r="M53" s="50"/>
      <c r="N53" s="50"/>
      <c r="O53" s="50"/>
      <c r="P53" s="50"/>
      <c r="Q53" s="56"/>
    </row>
    <row r="54" spans="2:17" ht="20.45" customHeight="1" x14ac:dyDescent="0.15">
      <c r="D54" s="56"/>
      <c r="E54" s="39"/>
      <c r="F54" s="42"/>
      <c r="G54" s="50"/>
      <c r="H54" s="50"/>
      <c r="I54" s="50"/>
      <c r="J54" s="50"/>
      <c r="K54" s="50"/>
      <c r="L54" s="50"/>
      <c r="M54" s="50"/>
      <c r="N54" s="50"/>
      <c r="O54" s="50"/>
      <c r="P54" s="50"/>
      <c r="Q54" s="56"/>
    </row>
    <row r="55" spans="2:17" ht="20.45" customHeight="1" x14ac:dyDescent="0.15">
      <c r="B55" s="12" t="s">
        <v>418</v>
      </c>
      <c r="C55" s="12" t="s">
        <v>420</v>
      </c>
      <c r="D55" s="56" t="s">
        <v>389</v>
      </c>
      <c r="E55" s="39"/>
      <c r="F55" s="42"/>
      <c r="G55" s="50"/>
      <c r="H55" s="50"/>
      <c r="I55" s="50">
        <f>TRUNC(SUM(I30:I54))</f>
        <v>0</v>
      </c>
      <c r="J55" s="50"/>
      <c r="K55" s="50"/>
      <c r="L55" s="50">
        <f>TRUNC(SUM(L30:L54))</f>
        <v>0</v>
      </c>
      <c r="M55" s="50"/>
      <c r="N55" s="50">
        <f>TRUNC(SUM(N30:N54))</f>
        <v>0</v>
      </c>
      <c r="O55" s="50" t="str">
        <f>IF((H55+K55+M55)=0, "", (H55+K55+M55))</f>
        <v/>
      </c>
      <c r="P55" s="50">
        <f>TRUNC(SUM(P30:P54))</f>
        <v>0</v>
      </c>
      <c r="Q55" s="56"/>
    </row>
  </sheetData>
  <mergeCells count="15">
    <mergeCell ref="D1:Q1"/>
    <mergeCell ref="D4:Q4"/>
    <mergeCell ref="D30:Q30"/>
    <mergeCell ref="A2:A3"/>
    <mergeCell ref="Q2:Q3"/>
    <mergeCell ref="B2:B3"/>
    <mergeCell ref="C2:C3"/>
    <mergeCell ref="E2:E3"/>
    <mergeCell ref="F2:F3"/>
    <mergeCell ref="G2:G3"/>
    <mergeCell ref="H2:I2"/>
    <mergeCell ref="P2:P3"/>
    <mergeCell ref="D2:D3"/>
    <mergeCell ref="J2:L2"/>
    <mergeCell ref="M2:N2"/>
  </mergeCells>
  <phoneticPr fontId="2" type="noConversion"/>
  <printOptions horizontalCentered="1" verticalCentered="1"/>
  <pageMargins left="0.74803149606299213" right="0.35433070866141736" top="0.78740157480314965" bottom="0.39370078740157483" header="0.51181102362204722" footer="0.47244094488188981"/>
  <pageSetup paperSize="9" scale="85" orientation="landscape" r:id="rId1"/>
  <headerFooter alignWithMargins="0">
    <oddHeader>&amp;C&amp;16집   계   표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159"/>
  <sheetViews>
    <sheetView tabSelected="1" topLeftCell="D1" zoomScaleNormal="100" workbookViewId="0">
      <pane ySplit="3" topLeftCell="A4" activePane="bottomLeft" state="frozen"/>
      <selection activeCell="D23" sqref="D23"/>
      <selection pane="bottomLeft" activeCell="H10" sqref="H10"/>
    </sheetView>
  </sheetViews>
  <sheetFormatPr defaultRowHeight="23.1" customHeight="1" x14ac:dyDescent="0.15"/>
  <cols>
    <col min="1" max="1" width="12.109375" style="12" hidden="1" customWidth="1"/>
    <col min="2" max="2" width="17.44140625" style="12" hidden="1" customWidth="1"/>
    <col min="3" max="3" width="20.6640625" style="12" hidden="1" customWidth="1"/>
    <col min="4" max="4" width="24.33203125" style="12" customWidth="1"/>
    <col min="5" max="5" width="25.33203125" style="12" customWidth="1"/>
    <col min="6" max="6" width="4.21875" style="41" customWidth="1"/>
    <col min="7" max="7" width="10" style="38" customWidth="1"/>
    <col min="8" max="8" width="13" style="49" customWidth="1"/>
    <col min="9" max="9" width="13.21875" style="49" customWidth="1"/>
    <col min="10" max="10" width="5.5546875" style="49" hidden="1" customWidth="1"/>
    <col min="11" max="11" width="10.44140625" style="49" customWidth="1"/>
    <col min="12" max="12" width="11.77734375" style="49" customWidth="1"/>
    <col min="13" max="13" width="8.44140625" style="49" customWidth="1"/>
    <col min="14" max="14" width="9.109375" style="49" customWidth="1"/>
    <col min="15" max="15" width="6" style="49" hidden="1" customWidth="1"/>
    <col min="16" max="16" width="13" style="49" customWidth="1"/>
    <col min="17" max="17" width="11.109375" style="12" customWidth="1"/>
    <col min="18" max="26" width="8.88671875" style="1"/>
    <col min="27" max="31" width="11.77734375" style="49" customWidth="1"/>
    <col min="32" max="16384" width="8.88671875" style="1"/>
  </cols>
  <sheetData>
    <row r="1" spans="1:31" ht="23.1" customHeight="1" x14ac:dyDescent="0.15">
      <c r="B1" s="12" t="s">
        <v>417</v>
      </c>
      <c r="D1" s="102" t="s">
        <v>460</v>
      </c>
      <c r="E1" s="103"/>
      <c r="F1" s="103"/>
      <c r="G1" s="103"/>
      <c r="H1" s="103"/>
      <c r="I1" s="103"/>
      <c r="J1" s="103"/>
      <c r="K1" s="103"/>
      <c r="L1" s="103"/>
      <c r="M1" s="103"/>
      <c r="N1" s="103"/>
      <c r="W1" s="101" t="s">
        <v>61</v>
      </c>
      <c r="X1" s="101"/>
      <c r="Y1" s="101"/>
      <c r="Z1" s="72"/>
      <c r="AA1" s="72" t="s">
        <v>66</v>
      </c>
      <c r="AB1" s="72"/>
      <c r="AC1" s="72"/>
      <c r="AD1" s="72"/>
      <c r="AE1" s="72"/>
    </row>
    <row r="2" spans="1:31" s="8" customFormat="1" ht="23.1" customHeight="1" x14ac:dyDescent="0.15">
      <c r="A2" s="96" t="s">
        <v>54</v>
      </c>
      <c r="B2" s="96" t="s">
        <v>13</v>
      </c>
      <c r="C2" s="98" t="s">
        <v>12</v>
      </c>
      <c r="D2" s="97" t="s">
        <v>59</v>
      </c>
      <c r="E2" s="97" t="s">
        <v>60</v>
      </c>
      <c r="F2" s="99" t="s">
        <v>1</v>
      </c>
      <c r="G2" s="99" t="s">
        <v>2</v>
      </c>
      <c r="H2" s="100" t="s">
        <v>15</v>
      </c>
      <c r="I2" s="100"/>
      <c r="J2" s="100" t="s">
        <v>16</v>
      </c>
      <c r="K2" s="100"/>
      <c r="L2" s="100"/>
      <c r="M2" s="100" t="s">
        <v>17</v>
      </c>
      <c r="N2" s="100"/>
      <c r="O2" s="68"/>
      <c r="P2" s="100" t="s">
        <v>21</v>
      </c>
      <c r="Q2" s="97" t="s">
        <v>19</v>
      </c>
      <c r="W2" s="8" t="s">
        <v>62</v>
      </c>
      <c r="X2" s="8" t="s">
        <v>63</v>
      </c>
      <c r="Y2" s="8" t="s">
        <v>64</v>
      </c>
      <c r="Z2" s="8" t="s">
        <v>65</v>
      </c>
      <c r="AA2" s="51" t="s">
        <v>104</v>
      </c>
      <c r="AB2" s="51" t="s">
        <v>103</v>
      </c>
      <c r="AC2" s="51" t="s">
        <v>67</v>
      </c>
      <c r="AD2" s="51" t="s">
        <v>69</v>
      </c>
      <c r="AE2" s="51" t="s">
        <v>68</v>
      </c>
    </row>
    <row r="3" spans="1:31" s="8" customFormat="1" ht="23.1" customHeight="1" x14ac:dyDescent="0.15">
      <c r="A3" s="96"/>
      <c r="B3" s="96"/>
      <c r="C3" s="98"/>
      <c r="D3" s="97"/>
      <c r="E3" s="97"/>
      <c r="F3" s="99"/>
      <c r="G3" s="99"/>
      <c r="H3" s="68" t="s">
        <v>22</v>
      </c>
      <c r="I3" s="68" t="s">
        <v>23</v>
      </c>
      <c r="J3" s="68" t="s">
        <v>2</v>
      </c>
      <c r="K3" s="68" t="s">
        <v>22</v>
      </c>
      <c r="L3" s="68" t="s">
        <v>23</v>
      </c>
      <c r="M3" s="68" t="s">
        <v>24</v>
      </c>
      <c r="N3" s="68" t="s">
        <v>23</v>
      </c>
      <c r="O3" s="68" t="s">
        <v>25</v>
      </c>
      <c r="P3" s="100"/>
      <c r="Q3" s="97"/>
      <c r="W3" s="1"/>
      <c r="X3" s="1"/>
      <c r="Y3" s="1"/>
      <c r="Z3" s="1"/>
      <c r="AA3" s="49"/>
      <c r="AB3" s="49"/>
      <c r="AC3" s="49"/>
      <c r="AD3" s="49" t="e">
        <f xml:space="preserve"> IF(#REF! =0, "1",#REF!)</f>
        <v>#REF!</v>
      </c>
      <c r="AE3" s="49" t="e">
        <f xml:space="preserve"> IF(#REF! =0, "1",#REF!)</f>
        <v>#REF!</v>
      </c>
    </row>
    <row r="4" spans="1:31" ht="23.1" customHeight="1" x14ac:dyDescent="0.15">
      <c r="B4" s="12" t="s">
        <v>397</v>
      </c>
      <c r="D4" s="93" t="s">
        <v>396</v>
      </c>
      <c r="E4" s="94"/>
      <c r="F4" s="94"/>
      <c r="G4" s="94"/>
      <c r="H4" s="94"/>
      <c r="I4" s="94"/>
      <c r="J4" s="94"/>
      <c r="K4" s="94"/>
      <c r="L4" s="94"/>
      <c r="M4" s="94"/>
      <c r="N4" s="94"/>
      <c r="O4" s="94"/>
      <c r="P4" s="94"/>
      <c r="Q4" s="95"/>
    </row>
    <row r="5" spans="1:31" ht="23.1" customHeight="1" x14ac:dyDescent="0.15">
      <c r="A5" s="12" t="s">
        <v>295</v>
      </c>
      <c r="B5" s="12" t="s">
        <v>391</v>
      </c>
      <c r="C5" s="12" t="s">
        <v>133</v>
      </c>
      <c r="D5" s="56" t="s">
        <v>134</v>
      </c>
      <c r="E5" s="56" t="s">
        <v>135</v>
      </c>
      <c r="F5" s="42" t="s">
        <v>136</v>
      </c>
      <c r="G5" s="39">
        <v>19</v>
      </c>
      <c r="H5" s="50"/>
      <c r="I5" s="70"/>
      <c r="J5" s="50"/>
      <c r="K5" s="50"/>
      <c r="L5" s="70"/>
      <c r="M5" s="50"/>
      <c r="N5" s="70"/>
      <c r="O5" s="50"/>
      <c r="P5" s="50"/>
      <c r="Q5" s="56"/>
      <c r="AB5" s="49">
        <f>J5*H5</f>
        <v>0</v>
      </c>
      <c r="AC5" s="49">
        <f t="shared" ref="AC5:AC10" si="0">J5*H5</f>
        <v>0</v>
      </c>
    </row>
    <row r="6" spans="1:31" ht="23.1" customHeight="1" x14ac:dyDescent="0.15">
      <c r="A6" s="12" t="s">
        <v>296</v>
      </c>
      <c r="B6" s="12" t="s">
        <v>391</v>
      </c>
      <c r="C6" s="12" t="s">
        <v>137</v>
      </c>
      <c r="D6" s="56" t="s">
        <v>134</v>
      </c>
      <c r="E6" s="56" t="s">
        <v>138</v>
      </c>
      <c r="F6" s="42" t="s">
        <v>136</v>
      </c>
      <c r="G6" s="39">
        <v>40</v>
      </c>
      <c r="H6" s="50"/>
      <c r="I6" s="70"/>
      <c r="J6" s="50"/>
      <c r="K6" s="50"/>
      <c r="L6" s="70"/>
      <c r="M6" s="50"/>
      <c r="N6" s="70"/>
      <c r="O6" s="50"/>
      <c r="P6" s="50"/>
      <c r="Q6" s="56"/>
      <c r="AB6" s="49">
        <f>J6*H6</f>
        <v>0</v>
      </c>
      <c r="AC6" s="49">
        <f t="shared" si="0"/>
        <v>0</v>
      </c>
    </row>
    <row r="7" spans="1:31" ht="23.1" customHeight="1" x14ac:dyDescent="0.15">
      <c r="A7" s="12" t="s">
        <v>297</v>
      </c>
      <c r="B7" s="12" t="s">
        <v>391</v>
      </c>
      <c r="C7" s="12" t="s">
        <v>139</v>
      </c>
      <c r="D7" s="56" t="s">
        <v>134</v>
      </c>
      <c r="E7" s="56" t="s">
        <v>140</v>
      </c>
      <c r="F7" s="42" t="s">
        <v>136</v>
      </c>
      <c r="G7" s="39">
        <v>76</v>
      </c>
      <c r="H7" s="50"/>
      <c r="I7" s="70"/>
      <c r="J7" s="50"/>
      <c r="K7" s="50"/>
      <c r="L7" s="70"/>
      <c r="M7" s="50"/>
      <c r="N7" s="70"/>
      <c r="O7" s="50"/>
      <c r="P7" s="50"/>
      <c r="Q7" s="56"/>
      <c r="AB7" s="49">
        <f>J7*H7</f>
        <v>0</v>
      </c>
      <c r="AC7" s="49">
        <f t="shared" si="0"/>
        <v>0</v>
      </c>
    </row>
    <row r="8" spans="1:31" ht="23.1" customHeight="1" x14ac:dyDescent="0.15">
      <c r="A8" s="12" t="s">
        <v>302</v>
      </c>
      <c r="B8" s="12" t="s">
        <v>391</v>
      </c>
      <c r="C8" s="12" t="s">
        <v>150</v>
      </c>
      <c r="D8" s="56" t="s">
        <v>151</v>
      </c>
      <c r="E8" s="56" t="s">
        <v>152</v>
      </c>
      <c r="F8" s="42" t="s">
        <v>136</v>
      </c>
      <c r="G8" s="39">
        <v>273</v>
      </c>
      <c r="H8" s="50"/>
      <c r="I8" s="70"/>
      <c r="J8" s="50"/>
      <c r="K8" s="50"/>
      <c r="L8" s="70"/>
      <c r="M8" s="50"/>
      <c r="N8" s="70"/>
      <c r="O8" s="50"/>
      <c r="P8" s="50"/>
      <c r="Q8" s="56"/>
      <c r="AA8" s="49">
        <f>J8*H8</f>
        <v>0</v>
      </c>
      <c r="AC8" s="49">
        <f t="shared" si="0"/>
        <v>0</v>
      </c>
    </row>
    <row r="9" spans="1:31" ht="23.1" customHeight="1" x14ac:dyDescent="0.15">
      <c r="A9" s="12" t="s">
        <v>303</v>
      </c>
      <c r="B9" s="12" t="s">
        <v>391</v>
      </c>
      <c r="C9" s="12" t="s">
        <v>153</v>
      </c>
      <c r="D9" s="56" t="s">
        <v>154</v>
      </c>
      <c r="E9" s="56" t="s">
        <v>155</v>
      </c>
      <c r="F9" s="42" t="s">
        <v>136</v>
      </c>
      <c r="G9" s="39">
        <v>1</v>
      </c>
      <c r="H9" s="50"/>
      <c r="I9" s="70"/>
      <c r="J9" s="50"/>
      <c r="K9" s="50"/>
      <c r="L9" s="70"/>
      <c r="M9" s="50"/>
      <c r="N9" s="70"/>
      <c r="O9" s="50"/>
      <c r="P9" s="50"/>
      <c r="Q9" s="56"/>
      <c r="AB9" s="49">
        <f>J9*H9</f>
        <v>0</v>
      </c>
      <c r="AC9" s="49">
        <f t="shared" si="0"/>
        <v>0</v>
      </c>
    </row>
    <row r="10" spans="1:31" ht="23.1" customHeight="1" x14ac:dyDescent="0.15">
      <c r="A10" s="12" t="s">
        <v>304</v>
      </c>
      <c r="B10" s="12" t="s">
        <v>391</v>
      </c>
      <c r="C10" s="12" t="s">
        <v>156</v>
      </c>
      <c r="D10" s="56" t="s">
        <v>154</v>
      </c>
      <c r="E10" s="56" t="s">
        <v>157</v>
      </c>
      <c r="F10" s="42" t="s">
        <v>136</v>
      </c>
      <c r="G10" s="39">
        <v>1</v>
      </c>
      <c r="H10" s="50"/>
      <c r="I10" s="70"/>
      <c r="J10" s="50"/>
      <c r="K10" s="50"/>
      <c r="L10" s="70"/>
      <c r="M10" s="50"/>
      <c r="N10" s="70"/>
      <c r="O10" s="50"/>
      <c r="P10" s="50"/>
      <c r="Q10" s="56"/>
      <c r="AB10" s="49">
        <f>J10*H10</f>
        <v>0</v>
      </c>
      <c r="AC10" s="49">
        <f t="shared" si="0"/>
        <v>0</v>
      </c>
    </row>
    <row r="11" spans="1:31" ht="23.1" customHeight="1" x14ac:dyDescent="0.15">
      <c r="A11" s="12" t="s">
        <v>402</v>
      </c>
      <c r="B11" s="12" t="s">
        <v>391</v>
      </c>
      <c r="C11" s="12" t="s">
        <v>403</v>
      </c>
      <c r="D11" s="56" t="s">
        <v>404</v>
      </c>
      <c r="E11" s="56" t="s">
        <v>405</v>
      </c>
      <c r="F11" s="42" t="s">
        <v>378</v>
      </c>
      <c r="G11" s="39">
        <v>1</v>
      </c>
      <c r="H11" s="50"/>
      <c r="I11" s="70"/>
      <c r="J11" s="50"/>
      <c r="K11" s="50"/>
      <c r="L11" s="70"/>
      <c r="M11" s="50"/>
      <c r="N11" s="70"/>
      <c r="O11" s="50"/>
      <c r="P11" s="50"/>
      <c r="Q11" s="56"/>
      <c r="AA11" s="49">
        <f>TRUNC(SUM(AA4:AA10), 1)</f>
        <v>0</v>
      </c>
    </row>
    <row r="12" spans="1:31" ht="23.1" customHeight="1" x14ac:dyDescent="0.15">
      <c r="A12" s="12" t="s">
        <v>406</v>
      </c>
      <c r="B12" s="12" t="s">
        <v>391</v>
      </c>
      <c r="C12" s="12" t="s">
        <v>407</v>
      </c>
      <c r="D12" s="56" t="s">
        <v>404</v>
      </c>
      <c r="E12" s="56" t="s">
        <v>408</v>
      </c>
      <c r="F12" s="42" t="s">
        <v>378</v>
      </c>
      <c r="G12" s="39">
        <v>1</v>
      </c>
      <c r="H12" s="50"/>
      <c r="I12" s="70"/>
      <c r="J12" s="50"/>
      <c r="K12" s="50"/>
      <c r="L12" s="70"/>
      <c r="M12" s="50"/>
      <c r="N12" s="70"/>
      <c r="O12" s="50"/>
      <c r="P12" s="50"/>
      <c r="Q12" s="56"/>
      <c r="AB12" s="49">
        <f>TRUNC(SUM(AB4:AB11), 1)</f>
        <v>0</v>
      </c>
    </row>
    <row r="13" spans="1:31" ht="23.1" customHeight="1" x14ac:dyDescent="0.15">
      <c r="A13" s="12" t="s">
        <v>306</v>
      </c>
      <c r="B13" s="12" t="s">
        <v>391</v>
      </c>
      <c r="C13" s="12" t="s">
        <v>161</v>
      </c>
      <c r="D13" s="56" t="s">
        <v>154</v>
      </c>
      <c r="E13" s="56" t="s">
        <v>162</v>
      </c>
      <c r="F13" s="42" t="s">
        <v>160</v>
      </c>
      <c r="G13" s="39">
        <v>2</v>
      </c>
      <c r="H13" s="50"/>
      <c r="I13" s="70"/>
      <c r="J13" s="50"/>
      <c r="K13" s="50"/>
      <c r="L13" s="70"/>
      <c r="M13" s="50"/>
      <c r="N13" s="70"/>
      <c r="O13" s="50"/>
      <c r="P13" s="50"/>
      <c r="Q13" s="56"/>
    </row>
    <row r="14" spans="1:31" ht="23.1" customHeight="1" x14ac:dyDescent="0.15">
      <c r="A14" s="12" t="s">
        <v>307</v>
      </c>
      <c r="B14" s="12" t="s">
        <v>391</v>
      </c>
      <c r="C14" s="12" t="s">
        <v>163</v>
      </c>
      <c r="D14" s="56" t="s">
        <v>154</v>
      </c>
      <c r="E14" s="56" t="s">
        <v>164</v>
      </c>
      <c r="F14" s="42" t="s">
        <v>160</v>
      </c>
      <c r="G14" s="39">
        <v>2</v>
      </c>
      <c r="H14" s="50"/>
      <c r="I14" s="70"/>
      <c r="J14" s="50"/>
      <c r="K14" s="50"/>
      <c r="L14" s="70"/>
      <c r="M14" s="50"/>
      <c r="N14" s="70"/>
      <c r="O14" s="50"/>
      <c r="P14" s="50"/>
      <c r="Q14" s="56"/>
    </row>
    <row r="15" spans="1:31" ht="23.1" customHeight="1" x14ac:dyDescent="0.15">
      <c r="A15" s="12" t="s">
        <v>309</v>
      </c>
      <c r="B15" s="12" t="s">
        <v>391</v>
      </c>
      <c r="C15" s="12" t="s">
        <v>167</v>
      </c>
      <c r="D15" s="56" t="s">
        <v>168</v>
      </c>
      <c r="E15" s="56" t="s">
        <v>169</v>
      </c>
      <c r="F15" s="42" t="s">
        <v>160</v>
      </c>
      <c r="G15" s="39">
        <v>1</v>
      </c>
      <c r="H15" s="50"/>
      <c r="I15" s="70"/>
      <c r="J15" s="50"/>
      <c r="K15" s="50"/>
      <c r="L15" s="70"/>
      <c r="M15" s="50"/>
      <c r="N15" s="70"/>
      <c r="O15" s="50"/>
      <c r="P15" s="50"/>
      <c r="Q15" s="56"/>
    </row>
    <row r="16" spans="1:31" ht="23.1" customHeight="1" x14ac:dyDescent="0.15">
      <c r="A16" s="12" t="s">
        <v>310</v>
      </c>
      <c r="B16" s="12" t="s">
        <v>391</v>
      </c>
      <c r="C16" s="12" t="s">
        <v>170</v>
      </c>
      <c r="D16" s="56" t="s">
        <v>168</v>
      </c>
      <c r="E16" s="56" t="s">
        <v>171</v>
      </c>
      <c r="F16" s="42" t="s">
        <v>160</v>
      </c>
      <c r="G16" s="39">
        <v>1</v>
      </c>
      <c r="H16" s="50"/>
      <c r="I16" s="70"/>
      <c r="J16" s="50"/>
      <c r="K16" s="50"/>
      <c r="L16" s="70"/>
      <c r="M16" s="50"/>
      <c r="N16" s="70"/>
      <c r="O16" s="50"/>
      <c r="P16" s="50"/>
      <c r="Q16" s="56"/>
    </row>
    <row r="17" spans="1:29" ht="23.1" customHeight="1" x14ac:dyDescent="0.15">
      <c r="A17" s="12" t="s">
        <v>311</v>
      </c>
      <c r="B17" s="12" t="s">
        <v>391</v>
      </c>
      <c r="C17" s="12" t="s">
        <v>172</v>
      </c>
      <c r="D17" s="56" t="s">
        <v>168</v>
      </c>
      <c r="E17" s="56" t="s">
        <v>173</v>
      </c>
      <c r="F17" s="42" t="s">
        <v>160</v>
      </c>
      <c r="G17" s="39">
        <v>7</v>
      </c>
      <c r="H17" s="50"/>
      <c r="I17" s="70"/>
      <c r="J17" s="50"/>
      <c r="K17" s="50"/>
      <c r="L17" s="70"/>
      <c r="M17" s="50"/>
      <c r="N17" s="70"/>
      <c r="O17" s="50"/>
      <c r="P17" s="50"/>
      <c r="Q17" s="56"/>
    </row>
    <row r="18" spans="1:29" ht="23.1" customHeight="1" x14ac:dyDescent="0.15">
      <c r="A18" s="12" t="s">
        <v>313</v>
      </c>
      <c r="B18" s="12" t="s">
        <v>391</v>
      </c>
      <c r="C18" s="12" t="s">
        <v>176</v>
      </c>
      <c r="D18" s="56" t="s">
        <v>177</v>
      </c>
      <c r="E18" s="56" t="s">
        <v>178</v>
      </c>
      <c r="F18" s="42" t="s">
        <v>160</v>
      </c>
      <c r="G18" s="39">
        <v>12</v>
      </c>
      <c r="H18" s="50"/>
      <c r="I18" s="70"/>
      <c r="J18" s="50"/>
      <c r="K18" s="50"/>
      <c r="L18" s="70"/>
      <c r="M18" s="50"/>
      <c r="N18" s="70"/>
      <c r="O18" s="50"/>
      <c r="P18" s="50"/>
      <c r="Q18" s="56"/>
    </row>
    <row r="19" spans="1:29" ht="23.1" customHeight="1" x14ac:dyDescent="0.15">
      <c r="A19" s="12" t="s">
        <v>315</v>
      </c>
      <c r="B19" s="12" t="s">
        <v>391</v>
      </c>
      <c r="C19" s="12" t="s">
        <v>181</v>
      </c>
      <c r="D19" s="56" t="s">
        <v>182</v>
      </c>
      <c r="E19" s="56" t="s">
        <v>183</v>
      </c>
      <c r="F19" s="42" t="s">
        <v>160</v>
      </c>
      <c r="G19" s="39">
        <v>22</v>
      </c>
      <c r="H19" s="50"/>
      <c r="I19" s="70"/>
      <c r="J19" s="50"/>
      <c r="K19" s="50"/>
      <c r="L19" s="70"/>
      <c r="M19" s="50"/>
      <c r="N19" s="70"/>
      <c r="O19" s="50"/>
      <c r="P19" s="50"/>
      <c r="Q19" s="56"/>
    </row>
    <row r="20" spans="1:29" ht="23.1" customHeight="1" x14ac:dyDescent="0.15">
      <c r="A20" s="12" t="s">
        <v>317</v>
      </c>
      <c r="B20" s="12" t="s">
        <v>391</v>
      </c>
      <c r="C20" s="12" t="s">
        <v>186</v>
      </c>
      <c r="D20" s="56" t="s">
        <v>187</v>
      </c>
      <c r="E20" s="56" t="s">
        <v>188</v>
      </c>
      <c r="F20" s="42" t="s">
        <v>160</v>
      </c>
      <c r="G20" s="39">
        <v>12</v>
      </c>
      <c r="H20" s="50"/>
      <c r="I20" s="70"/>
      <c r="J20" s="50"/>
      <c r="K20" s="50"/>
      <c r="L20" s="70"/>
      <c r="M20" s="50"/>
      <c r="N20" s="70"/>
      <c r="O20" s="50"/>
      <c r="P20" s="50"/>
      <c r="Q20" s="56"/>
    </row>
    <row r="21" spans="1:29" ht="23.1" customHeight="1" x14ac:dyDescent="0.15">
      <c r="A21" s="12" t="s">
        <v>319</v>
      </c>
      <c r="B21" s="12" t="s">
        <v>391</v>
      </c>
      <c r="C21" s="12" t="s">
        <v>191</v>
      </c>
      <c r="D21" s="56" t="s">
        <v>192</v>
      </c>
      <c r="E21" s="56" t="s">
        <v>193</v>
      </c>
      <c r="F21" s="42" t="s">
        <v>160</v>
      </c>
      <c r="G21" s="39">
        <v>1</v>
      </c>
      <c r="H21" s="50"/>
      <c r="I21" s="70"/>
      <c r="J21" s="50"/>
      <c r="K21" s="50"/>
      <c r="L21" s="70"/>
      <c r="M21" s="50"/>
      <c r="N21" s="70"/>
      <c r="O21" s="50"/>
      <c r="P21" s="50"/>
      <c r="Q21" s="56"/>
    </row>
    <row r="22" spans="1:29" ht="23.1" customHeight="1" x14ac:dyDescent="0.15">
      <c r="A22" s="12" t="s">
        <v>320</v>
      </c>
      <c r="B22" s="12" t="s">
        <v>391</v>
      </c>
      <c r="C22" s="12" t="s">
        <v>194</v>
      </c>
      <c r="D22" s="56" t="s">
        <v>192</v>
      </c>
      <c r="E22" s="56" t="s">
        <v>195</v>
      </c>
      <c r="F22" s="42" t="s">
        <v>160</v>
      </c>
      <c r="G22" s="39">
        <v>3</v>
      </c>
      <c r="H22" s="50"/>
      <c r="I22" s="70"/>
      <c r="J22" s="50"/>
      <c r="K22" s="50"/>
      <c r="L22" s="70"/>
      <c r="M22" s="50"/>
      <c r="N22" s="70"/>
      <c r="O22" s="50"/>
      <c r="P22" s="50"/>
      <c r="Q22" s="56"/>
    </row>
    <row r="23" spans="1:29" ht="23.1" customHeight="1" x14ac:dyDescent="0.15">
      <c r="A23" s="12" t="s">
        <v>321</v>
      </c>
      <c r="B23" s="12" t="s">
        <v>391</v>
      </c>
      <c r="C23" s="12" t="s">
        <v>196</v>
      </c>
      <c r="D23" s="56" t="s">
        <v>192</v>
      </c>
      <c r="E23" s="56" t="s">
        <v>197</v>
      </c>
      <c r="F23" s="42" t="s">
        <v>160</v>
      </c>
      <c r="G23" s="39">
        <v>3</v>
      </c>
      <c r="H23" s="50"/>
      <c r="I23" s="70"/>
      <c r="J23" s="50"/>
      <c r="K23" s="50"/>
      <c r="L23" s="70"/>
      <c r="M23" s="50"/>
      <c r="N23" s="70"/>
      <c r="O23" s="50"/>
      <c r="P23" s="50"/>
      <c r="Q23" s="56"/>
    </row>
    <row r="24" spans="1:29" ht="23.1" customHeight="1" x14ac:dyDescent="0.15">
      <c r="A24" s="12" t="s">
        <v>332</v>
      </c>
      <c r="B24" s="12" t="s">
        <v>391</v>
      </c>
      <c r="C24" s="12" t="s">
        <v>219</v>
      </c>
      <c r="D24" s="56" t="s">
        <v>220</v>
      </c>
      <c r="E24" s="56" t="s">
        <v>221</v>
      </c>
      <c r="F24" s="42" t="s">
        <v>136</v>
      </c>
      <c r="G24" s="39">
        <v>296</v>
      </c>
      <c r="H24" s="50"/>
      <c r="I24" s="70"/>
      <c r="J24" s="50"/>
      <c r="K24" s="50"/>
      <c r="L24" s="70"/>
      <c r="M24" s="50"/>
      <c r="N24" s="70"/>
      <c r="O24" s="50"/>
      <c r="P24" s="50"/>
      <c r="Q24" s="56"/>
      <c r="AC24" s="49">
        <f t="shared" ref="AC24:AC30" si="1">J24*H24</f>
        <v>0</v>
      </c>
    </row>
    <row r="25" spans="1:29" ht="23.1" customHeight="1" x14ac:dyDescent="0.15">
      <c r="A25" s="12" t="s">
        <v>333</v>
      </c>
      <c r="B25" s="12" t="s">
        <v>391</v>
      </c>
      <c r="C25" s="12" t="s">
        <v>222</v>
      </c>
      <c r="D25" s="56" t="s">
        <v>220</v>
      </c>
      <c r="E25" s="56" t="s">
        <v>223</v>
      </c>
      <c r="F25" s="42" t="s">
        <v>136</v>
      </c>
      <c r="G25" s="39">
        <v>42</v>
      </c>
      <c r="H25" s="50"/>
      <c r="I25" s="70"/>
      <c r="J25" s="50"/>
      <c r="K25" s="50"/>
      <c r="L25" s="70"/>
      <c r="M25" s="50"/>
      <c r="N25" s="70"/>
      <c r="O25" s="50"/>
      <c r="P25" s="50"/>
      <c r="Q25" s="56"/>
      <c r="AC25" s="49">
        <f t="shared" si="1"/>
        <v>0</v>
      </c>
    </row>
    <row r="26" spans="1:29" ht="23.1" customHeight="1" x14ac:dyDescent="0.15">
      <c r="A26" s="12" t="s">
        <v>334</v>
      </c>
      <c r="B26" s="12" t="s">
        <v>391</v>
      </c>
      <c r="C26" s="12" t="s">
        <v>224</v>
      </c>
      <c r="D26" s="56" t="s">
        <v>220</v>
      </c>
      <c r="E26" s="56" t="s">
        <v>225</v>
      </c>
      <c r="F26" s="42" t="s">
        <v>136</v>
      </c>
      <c r="G26" s="39">
        <v>82</v>
      </c>
      <c r="H26" s="50"/>
      <c r="I26" s="70"/>
      <c r="J26" s="50"/>
      <c r="K26" s="50"/>
      <c r="L26" s="70"/>
      <c r="M26" s="50"/>
      <c r="N26" s="70"/>
      <c r="O26" s="50"/>
      <c r="P26" s="50"/>
      <c r="Q26" s="56"/>
      <c r="AC26" s="49">
        <f t="shared" si="1"/>
        <v>0</v>
      </c>
    </row>
    <row r="27" spans="1:29" ht="23.1" customHeight="1" x14ac:dyDescent="0.15">
      <c r="A27" s="12" t="s">
        <v>337</v>
      </c>
      <c r="B27" s="12" t="s">
        <v>391</v>
      </c>
      <c r="C27" s="12" t="s">
        <v>231</v>
      </c>
      <c r="D27" s="56" t="s">
        <v>229</v>
      </c>
      <c r="E27" s="56" t="s">
        <v>232</v>
      </c>
      <c r="F27" s="42" t="s">
        <v>136</v>
      </c>
      <c r="G27" s="39">
        <v>283</v>
      </c>
      <c r="H27" s="50"/>
      <c r="I27" s="70"/>
      <c r="J27" s="50"/>
      <c r="K27" s="50"/>
      <c r="L27" s="70"/>
      <c r="M27" s="50"/>
      <c r="N27" s="70"/>
      <c r="O27" s="50"/>
      <c r="P27" s="50"/>
      <c r="Q27" s="56"/>
      <c r="AC27" s="49">
        <f t="shared" si="1"/>
        <v>0</v>
      </c>
    </row>
    <row r="28" spans="1:29" ht="23.1" customHeight="1" x14ac:dyDescent="0.15">
      <c r="A28" s="12" t="s">
        <v>339</v>
      </c>
      <c r="B28" s="12" t="s">
        <v>391</v>
      </c>
      <c r="C28" s="12" t="s">
        <v>235</v>
      </c>
      <c r="D28" s="56" t="s">
        <v>229</v>
      </c>
      <c r="E28" s="56" t="s">
        <v>236</v>
      </c>
      <c r="F28" s="42" t="s">
        <v>136</v>
      </c>
      <c r="G28" s="39">
        <v>40</v>
      </c>
      <c r="H28" s="50"/>
      <c r="I28" s="70"/>
      <c r="J28" s="50"/>
      <c r="K28" s="50"/>
      <c r="L28" s="70"/>
      <c r="M28" s="50"/>
      <c r="N28" s="70"/>
      <c r="O28" s="50"/>
      <c r="P28" s="50"/>
      <c r="Q28" s="56"/>
      <c r="AC28" s="49">
        <f t="shared" si="1"/>
        <v>0</v>
      </c>
    </row>
    <row r="29" spans="1:29" ht="23.1" customHeight="1" x14ac:dyDescent="0.15">
      <c r="A29" s="12" t="s">
        <v>341</v>
      </c>
      <c r="B29" s="12" t="s">
        <v>391</v>
      </c>
      <c r="C29" s="12" t="s">
        <v>239</v>
      </c>
      <c r="D29" s="56" t="s">
        <v>229</v>
      </c>
      <c r="E29" s="56" t="s">
        <v>240</v>
      </c>
      <c r="F29" s="42" t="s">
        <v>136</v>
      </c>
      <c r="G29" s="39">
        <v>78</v>
      </c>
      <c r="H29" s="50"/>
      <c r="I29" s="70"/>
      <c r="J29" s="50"/>
      <c r="K29" s="50"/>
      <c r="L29" s="70"/>
      <c r="M29" s="50"/>
      <c r="N29" s="70"/>
      <c r="O29" s="50"/>
      <c r="P29" s="50"/>
      <c r="Q29" s="56"/>
      <c r="AC29" s="49">
        <f t="shared" si="1"/>
        <v>0</v>
      </c>
    </row>
    <row r="30" spans="1:29" ht="23.1" customHeight="1" x14ac:dyDescent="0.15">
      <c r="A30" s="12" t="s">
        <v>342</v>
      </c>
      <c r="B30" s="12" t="s">
        <v>391</v>
      </c>
      <c r="C30" s="12" t="s">
        <v>241</v>
      </c>
      <c r="D30" s="56" t="s">
        <v>242</v>
      </c>
      <c r="E30" s="56" t="s">
        <v>243</v>
      </c>
      <c r="F30" s="42" t="s">
        <v>136</v>
      </c>
      <c r="G30" s="39">
        <v>61</v>
      </c>
      <c r="H30" s="50"/>
      <c r="I30" s="70"/>
      <c r="J30" s="50"/>
      <c r="K30" s="50"/>
      <c r="L30" s="70"/>
      <c r="M30" s="50"/>
      <c r="N30" s="70"/>
      <c r="O30" s="50"/>
      <c r="P30" s="50"/>
      <c r="Q30" s="56"/>
      <c r="AC30" s="49">
        <f t="shared" si="1"/>
        <v>0</v>
      </c>
    </row>
    <row r="31" spans="1:29" ht="23.1" customHeight="1" x14ac:dyDescent="0.15">
      <c r="A31" s="12" t="s">
        <v>349</v>
      </c>
      <c r="B31" s="12" t="s">
        <v>391</v>
      </c>
      <c r="C31" s="12" t="s">
        <v>258</v>
      </c>
      <c r="D31" s="56" t="s">
        <v>259</v>
      </c>
      <c r="E31" s="56" t="s">
        <v>257</v>
      </c>
      <c r="F31" s="42" t="s">
        <v>160</v>
      </c>
      <c r="G31" s="39">
        <v>22</v>
      </c>
      <c r="H31" s="50"/>
      <c r="I31" s="70"/>
      <c r="J31" s="50"/>
      <c r="K31" s="50"/>
      <c r="L31" s="70"/>
      <c r="M31" s="50"/>
      <c r="N31" s="70"/>
      <c r="O31" s="50"/>
      <c r="P31" s="50"/>
      <c r="Q31" s="56"/>
    </row>
    <row r="32" spans="1:29" ht="23.1" customHeight="1" x14ac:dyDescent="0.15">
      <c r="A32" s="12" t="s">
        <v>353</v>
      </c>
      <c r="B32" s="12" t="s">
        <v>391</v>
      </c>
      <c r="C32" s="12" t="s">
        <v>268</v>
      </c>
      <c r="D32" s="56" t="s">
        <v>269</v>
      </c>
      <c r="E32" s="56" t="s">
        <v>270</v>
      </c>
      <c r="F32" s="42" t="s">
        <v>160</v>
      </c>
      <c r="G32" s="39">
        <v>30</v>
      </c>
      <c r="H32" s="50"/>
      <c r="I32" s="70"/>
      <c r="J32" s="50"/>
      <c r="K32" s="50"/>
      <c r="L32" s="70"/>
      <c r="M32" s="50"/>
      <c r="N32" s="70"/>
      <c r="O32" s="50"/>
      <c r="P32" s="50"/>
      <c r="Q32" s="56"/>
    </row>
    <row r="33" spans="1:31" ht="23.1" customHeight="1" x14ac:dyDescent="0.15">
      <c r="A33" s="12" t="s">
        <v>374</v>
      </c>
      <c r="B33" s="12" t="s">
        <v>391</v>
      </c>
      <c r="C33" s="12" t="s">
        <v>375</v>
      </c>
      <c r="D33" s="56" t="s">
        <v>376</v>
      </c>
      <c r="E33" s="56" t="s">
        <v>377</v>
      </c>
      <c r="F33" s="42" t="s">
        <v>378</v>
      </c>
      <c r="G33" s="39">
        <v>10</v>
      </c>
      <c r="H33" s="50"/>
      <c r="I33" s="70"/>
      <c r="J33" s="50"/>
      <c r="K33" s="50"/>
      <c r="L33" s="70"/>
      <c r="M33" s="50"/>
      <c r="N33" s="70"/>
      <c r="O33" s="50"/>
      <c r="P33" s="50"/>
      <c r="Q33" s="56"/>
      <c r="AE33" s="49">
        <f>L33</f>
        <v>0</v>
      </c>
    </row>
    <row r="34" spans="1:31" ht="23.1" customHeight="1" x14ac:dyDescent="0.15">
      <c r="A34" s="12" t="s">
        <v>379</v>
      </c>
      <c r="B34" s="12" t="s">
        <v>391</v>
      </c>
      <c r="C34" s="12" t="s">
        <v>380</v>
      </c>
      <c r="D34" s="56" t="s">
        <v>376</v>
      </c>
      <c r="E34" s="56" t="s">
        <v>381</v>
      </c>
      <c r="F34" s="42" t="s">
        <v>378</v>
      </c>
      <c r="G34" s="39">
        <v>15</v>
      </c>
      <c r="H34" s="50"/>
      <c r="I34" s="70"/>
      <c r="J34" s="50"/>
      <c r="K34" s="50"/>
      <c r="L34" s="70"/>
      <c r="M34" s="50"/>
      <c r="N34" s="70"/>
      <c r="O34" s="50"/>
      <c r="P34" s="50"/>
      <c r="Q34" s="56"/>
      <c r="AE34" s="49">
        <f>L34</f>
        <v>0</v>
      </c>
    </row>
    <row r="35" spans="1:31" ht="23.1" customHeight="1" x14ac:dyDescent="0.15">
      <c r="A35" s="12" t="s">
        <v>382</v>
      </c>
      <c r="B35" s="12" t="s">
        <v>391</v>
      </c>
      <c r="C35" s="12" t="s">
        <v>383</v>
      </c>
      <c r="D35" s="56" t="s">
        <v>376</v>
      </c>
      <c r="E35" s="56" t="s">
        <v>384</v>
      </c>
      <c r="F35" s="42" t="s">
        <v>378</v>
      </c>
      <c r="G35" s="39">
        <v>31</v>
      </c>
      <c r="H35" s="50"/>
      <c r="I35" s="70"/>
      <c r="J35" s="50"/>
      <c r="K35" s="50"/>
      <c r="L35" s="70"/>
      <c r="M35" s="50"/>
      <c r="N35" s="70"/>
      <c r="O35" s="50"/>
      <c r="P35" s="50"/>
      <c r="Q35" s="56"/>
      <c r="AE35" s="49">
        <f>L35</f>
        <v>0</v>
      </c>
    </row>
    <row r="36" spans="1:31" ht="23.1" customHeight="1" x14ac:dyDescent="0.15">
      <c r="A36" s="12" t="s">
        <v>409</v>
      </c>
      <c r="B36" s="12" t="s">
        <v>391</v>
      </c>
      <c r="C36" s="12" t="s">
        <v>410</v>
      </c>
      <c r="D36" s="56" t="s">
        <v>411</v>
      </c>
      <c r="E36" s="56" t="s">
        <v>412</v>
      </c>
      <c r="F36" s="42" t="s">
        <v>378</v>
      </c>
      <c r="G36" s="39">
        <v>1</v>
      </c>
      <c r="H36" s="50"/>
      <c r="I36" s="70"/>
      <c r="J36" s="50"/>
      <c r="K36" s="50"/>
      <c r="L36" s="70"/>
      <c r="M36" s="50"/>
      <c r="N36" s="70"/>
      <c r="O36" s="50"/>
      <c r="P36" s="50"/>
      <c r="Q36" s="56"/>
      <c r="AC36" s="49" t="e">
        <f>TRUNC(TRUNC(SUM(AC4:AC35))*#REF!/100)</f>
        <v>#REF!</v>
      </c>
      <c r="AD36" s="49">
        <f>TRUNC(SUM(I4:I35))+TRUNC(SUM(N4:N35))</f>
        <v>0</v>
      </c>
    </row>
    <row r="37" spans="1:31" ht="23.1" customHeight="1" x14ac:dyDescent="0.15">
      <c r="A37" s="12" t="s">
        <v>360</v>
      </c>
      <c r="B37" s="12" t="s">
        <v>391</v>
      </c>
      <c r="C37" s="12" t="s">
        <v>288</v>
      </c>
      <c r="D37" s="56" t="s">
        <v>289</v>
      </c>
      <c r="E37" s="56" t="s">
        <v>290</v>
      </c>
      <c r="F37" s="42" t="s">
        <v>291</v>
      </c>
      <c r="G37" s="39">
        <v>41</v>
      </c>
      <c r="H37" s="50"/>
      <c r="I37" s="70"/>
      <c r="J37" s="50"/>
      <c r="K37" s="50"/>
      <c r="L37" s="70"/>
      <c r="M37" s="50"/>
      <c r="N37" s="70"/>
      <c r="O37" s="50"/>
      <c r="P37" s="50"/>
      <c r="Q37" s="56"/>
      <c r="AE37" s="49">
        <f>L37</f>
        <v>0</v>
      </c>
    </row>
    <row r="38" spans="1:31" ht="23.1" customHeight="1" x14ac:dyDescent="0.15">
      <c r="A38" s="12" t="s">
        <v>361</v>
      </c>
      <c r="B38" s="12" t="s">
        <v>391</v>
      </c>
      <c r="C38" s="12" t="s">
        <v>292</v>
      </c>
      <c r="D38" s="56" t="s">
        <v>289</v>
      </c>
      <c r="E38" s="56" t="s">
        <v>293</v>
      </c>
      <c r="F38" s="42" t="s">
        <v>291</v>
      </c>
      <c r="G38" s="39">
        <v>15</v>
      </c>
      <c r="H38" s="50"/>
      <c r="I38" s="70"/>
      <c r="J38" s="50"/>
      <c r="K38" s="50"/>
      <c r="L38" s="70"/>
      <c r="M38" s="50"/>
      <c r="N38" s="70"/>
      <c r="O38" s="50"/>
      <c r="P38" s="50"/>
      <c r="Q38" s="56"/>
      <c r="AE38" s="49">
        <f>L38</f>
        <v>0</v>
      </c>
    </row>
    <row r="39" spans="1:31" ht="23.1" customHeight="1" x14ac:dyDescent="0.15">
      <c r="A39" s="12" t="s">
        <v>413</v>
      </c>
      <c r="B39" s="12" t="s">
        <v>391</v>
      </c>
      <c r="C39" s="12" t="s">
        <v>414</v>
      </c>
      <c r="D39" s="56" t="s">
        <v>415</v>
      </c>
      <c r="E39" s="56" t="s">
        <v>416</v>
      </c>
      <c r="F39" s="42" t="s">
        <v>378</v>
      </c>
      <c r="G39" s="39">
        <v>1</v>
      </c>
      <c r="H39" s="50"/>
      <c r="I39" s="70"/>
      <c r="J39" s="50"/>
      <c r="K39" s="50"/>
      <c r="L39" s="70"/>
      <c r="M39" s="50"/>
      <c r="N39" s="70"/>
      <c r="O39" s="50"/>
      <c r="P39" s="50"/>
      <c r="Q39" s="56"/>
    </row>
    <row r="40" spans="1:31" ht="23.1" customHeight="1" x14ac:dyDescent="0.15">
      <c r="D40" s="56"/>
      <c r="E40" s="56"/>
      <c r="F40" s="42"/>
      <c r="G40" s="39"/>
      <c r="H40" s="50"/>
      <c r="I40" s="70"/>
      <c r="J40" s="50"/>
      <c r="K40" s="50"/>
      <c r="L40" s="70"/>
      <c r="M40" s="50"/>
      <c r="N40" s="70"/>
      <c r="O40" s="50"/>
      <c r="P40" s="50"/>
      <c r="Q40" s="56"/>
      <c r="AC40" s="49" t="e">
        <f>TRUNC(AE40*#REF!/100)</f>
        <v>#REF!</v>
      </c>
      <c r="AD40" s="49">
        <f>TRUNC(SUM(L4:L38))</f>
        <v>0</v>
      </c>
      <c r="AE40" s="49">
        <f>TRUNC(SUM(AE4:AE39))</f>
        <v>0</v>
      </c>
    </row>
    <row r="41" spans="1:31" ht="23.1" customHeight="1" x14ac:dyDescent="0.15">
      <c r="D41" s="56"/>
      <c r="E41" s="56"/>
      <c r="F41" s="42"/>
      <c r="G41" s="39"/>
      <c r="H41" s="50"/>
      <c r="I41" s="70"/>
      <c r="J41" s="50"/>
      <c r="K41" s="50"/>
      <c r="L41" s="70"/>
      <c r="M41" s="50"/>
      <c r="N41" s="70"/>
      <c r="O41" s="50"/>
      <c r="P41" s="50"/>
      <c r="Q41" s="56"/>
    </row>
    <row r="42" spans="1:31" ht="23.1" customHeight="1" x14ac:dyDescent="0.15">
      <c r="D42" s="56"/>
      <c r="E42" s="56"/>
      <c r="F42" s="42"/>
      <c r="G42" s="39"/>
      <c r="H42" s="50"/>
      <c r="I42" s="70"/>
      <c r="J42" s="50"/>
      <c r="K42" s="50"/>
      <c r="L42" s="70"/>
      <c r="M42" s="50"/>
      <c r="N42" s="70"/>
      <c r="O42" s="50"/>
      <c r="P42" s="50"/>
      <c r="Q42" s="56"/>
    </row>
    <row r="43" spans="1:31" ht="23.1" customHeight="1" x14ac:dyDescent="0.15">
      <c r="D43" s="56"/>
      <c r="E43" s="56"/>
      <c r="F43" s="42"/>
      <c r="G43" s="39"/>
      <c r="H43" s="50"/>
      <c r="I43" s="70"/>
      <c r="J43" s="50"/>
      <c r="K43" s="50"/>
      <c r="L43" s="70"/>
      <c r="M43" s="50"/>
      <c r="N43" s="70"/>
      <c r="O43" s="50"/>
      <c r="P43" s="50"/>
      <c r="Q43" s="56"/>
    </row>
    <row r="44" spans="1:31" ht="23.1" customHeight="1" x14ac:dyDescent="0.15">
      <c r="D44" s="56"/>
      <c r="E44" s="56"/>
      <c r="F44" s="42"/>
      <c r="G44" s="39"/>
      <c r="H44" s="50"/>
      <c r="I44" s="70"/>
      <c r="J44" s="50"/>
      <c r="K44" s="50"/>
      <c r="L44" s="70"/>
      <c r="M44" s="50"/>
      <c r="N44" s="70"/>
      <c r="O44" s="50"/>
      <c r="P44" s="50"/>
      <c r="Q44" s="56"/>
    </row>
    <row r="45" spans="1:31" ht="23.1" customHeight="1" x14ac:dyDescent="0.15">
      <c r="D45" s="56"/>
      <c r="E45" s="56"/>
      <c r="F45" s="42"/>
      <c r="G45" s="39"/>
      <c r="H45" s="50"/>
      <c r="I45" s="70"/>
      <c r="J45" s="50"/>
      <c r="K45" s="50"/>
      <c r="L45" s="70"/>
      <c r="M45" s="50"/>
      <c r="N45" s="70"/>
      <c r="O45" s="50"/>
      <c r="P45" s="50"/>
      <c r="Q45" s="56"/>
    </row>
    <row r="46" spans="1:31" ht="23.1" customHeight="1" x14ac:dyDescent="0.15">
      <c r="D46" s="56"/>
      <c r="E46" s="56"/>
      <c r="F46" s="42"/>
      <c r="G46" s="39"/>
      <c r="H46" s="50"/>
      <c r="I46" s="70"/>
      <c r="J46" s="50"/>
      <c r="K46" s="50"/>
      <c r="L46" s="70"/>
      <c r="M46" s="50"/>
      <c r="N46" s="70"/>
      <c r="O46" s="50"/>
      <c r="P46" s="50"/>
      <c r="Q46" s="56"/>
    </row>
    <row r="47" spans="1:31" ht="23.1" customHeight="1" x14ac:dyDescent="0.15">
      <c r="D47" s="56"/>
      <c r="E47" s="56"/>
      <c r="F47" s="42"/>
      <c r="G47" s="39"/>
      <c r="H47" s="50"/>
      <c r="I47" s="70"/>
      <c r="J47" s="50"/>
      <c r="K47" s="50"/>
      <c r="L47" s="70"/>
      <c r="M47" s="50"/>
      <c r="N47" s="70"/>
      <c r="O47" s="50"/>
      <c r="P47" s="50"/>
      <c r="Q47" s="56"/>
    </row>
    <row r="48" spans="1:31" ht="23.1" customHeight="1" x14ac:dyDescent="0.15">
      <c r="D48" s="56"/>
      <c r="E48" s="56"/>
      <c r="F48" s="42"/>
      <c r="G48" s="39"/>
      <c r="H48" s="50"/>
      <c r="I48" s="70"/>
      <c r="J48" s="50"/>
      <c r="K48" s="50"/>
      <c r="L48" s="70"/>
      <c r="M48" s="50"/>
      <c r="N48" s="70"/>
      <c r="O48" s="50"/>
      <c r="P48" s="50"/>
      <c r="Q48" s="56"/>
    </row>
    <row r="49" spans="1:29" ht="23.1" customHeight="1" x14ac:dyDescent="0.15">
      <c r="D49" s="56"/>
      <c r="E49" s="56"/>
      <c r="F49" s="42"/>
      <c r="G49" s="39"/>
      <c r="H49" s="50"/>
      <c r="I49" s="70"/>
      <c r="J49" s="50"/>
      <c r="K49" s="50"/>
      <c r="L49" s="70"/>
      <c r="M49" s="50"/>
      <c r="N49" s="70"/>
      <c r="O49" s="50"/>
      <c r="P49" s="50"/>
      <c r="Q49" s="56"/>
    </row>
    <row r="50" spans="1:29" ht="23.1" customHeight="1" x14ac:dyDescent="0.15">
      <c r="D50" s="56"/>
      <c r="E50" s="56"/>
      <c r="F50" s="42"/>
      <c r="G50" s="39"/>
      <c r="H50" s="50"/>
      <c r="I50" s="70"/>
      <c r="J50" s="50"/>
      <c r="K50" s="50"/>
      <c r="L50" s="70"/>
      <c r="M50" s="50"/>
      <c r="N50" s="70"/>
      <c r="O50" s="50"/>
      <c r="P50" s="50"/>
      <c r="Q50" s="56"/>
    </row>
    <row r="51" spans="1:29" ht="23.1" customHeight="1" x14ac:dyDescent="0.15">
      <c r="D51" s="56"/>
      <c r="E51" s="56"/>
      <c r="F51" s="42"/>
      <c r="G51" s="39"/>
      <c r="H51" s="50"/>
      <c r="I51" s="70"/>
      <c r="J51" s="50"/>
      <c r="K51" s="50"/>
      <c r="L51" s="70"/>
      <c r="M51" s="50"/>
      <c r="N51" s="70"/>
      <c r="O51" s="50"/>
      <c r="P51" s="50"/>
      <c r="Q51" s="56"/>
    </row>
    <row r="52" spans="1:29" ht="23.1" customHeight="1" x14ac:dyDescent="0.15">
      <c r="D52" s="56"/>
      <c r="E52" s="56"/>
      <c r="F52" s="42"/>
      <c r="G52" s="39"/>
      <c r="H52" s="50"/>
      <c r="I52" s="70"/>
      <c r="J52" s="50"/>
      <c r="K52" s="50"/>
      <c r="L52" s="70"/>
      <c r="M52" s="50"/>
      <c r="N52" s="70"/>
      <c r="O52" s="50"/>
      <c r="P52" s="50"/>
      <c r="Q52" s="56"/>
    </row>
    <row r="53" spans="1:29" ht="23.1" customHeight="1" x14ac:dyDescent="0.15">
      <c r="D53" s="56"/>
      <c r="E53" s="56"/>
      <c r="F53" s="42"/>
      <c r="G53" s="39"/>
      <c r="H53" s="50"/>
      <c r="I53" s="70"/>
      <c r="J53" s="50"/>
      <c r="K53" s="50"/>
      <c r="L53" s="70"/>
      <c r="M53" s="50"/>
      <c r="N53" s="70"/>
      <c r="O53" s="50"/>
      <c r="P53" s="50"/>
      <c r="Q53" s="56"/>
    </row>
    <row r="54" spans="1:29" ht="23.1" customHeight="1" x14ac:dyDescent="0.15">
      <c r="D54" s="56"/>
      <c r="E54" s="56"/>
      <c r="F54" s="42"/>
      <c r="G54" s="39"/>
      <c r="H54" s="50"/>
      <c r="I54" s="70"/>
      <c r="J54" s="50"/>
      <c r="K54" s="50"/>
      <c r="L54" s="70"/>
      <c r="M54" s="50"/>
      <c r="N54" s="70"/>
      <c r="O54" s="50"/>
      <c r="P54" s="50"/>
      <c r="Q54" s="56"/>
    </row>
    <row r="55" spans="1:29" ht="23.1" customHeight="1" x14ac:dyDescent="0.15">
      <c r="B55" s="12" t="s">
        <v>388</v>
      </c>
      <c r="D55" s="56" t="s">
        <v>389</v>
      </c>
      <c r="E55" s="56"/>
      <c r="F55" s="42"/>
      <c r="G55" s="39"/>
      <c r="H55" s="50"/>
      <c r="I55" s="70"/>
      <c r="J55" s="50"/>
      <c r="K55" s="50"/>
      <c r="L55" s="70"/>
      <c r="M55" s="50"/>
      <c r="N55" s="70"/>
      <c r="O55" s="50"/>
      <c r="P55" s="50"/>
      <c r="Q55" s="56"/>
    </row>
    <row r="56" spans="1:29" ht="23.1" customHeight="1" x14ac:dyDescent="0.15">
      <c r="B56" s="12" t="s">
        <v>397</v>
      </c>
      <c r="D56" s="93" t="s">
        <v>398</v>
      </c>
      <c r="E56" s="94"/>
      <c r="F56" s="94"/>
      <c r="G56" s="94"/>
      <c r="H56" s="94"/>
      <c r="I56" s="94"/>
      <c r="J56" s="94"/>
      <c r="K56" s="94"/>
      <c r="L56" s="94"/>
      <c r="M56" s="94"/>
      <c r="N56" s="94"/>
      <c r="O56" s="94"/>
      <c r="P56" s="94"/>
      <c r="Q56" s="95"/>
    </row>
    <row r="57" spans="1:29" ht="23.1" customHeight="1" x14ac:dyDescent="0.15">
      <c r="A57" s="12" t="s">
        <v>300</v>
      </c>
      <c r="B57" s="12" t="s">
        <v>392</v>
      </c>
      <c r="C57" s="12" t="s">
        <v>145</v>
      </c>
      <c r="D57" s="56" t="s">
        <v>146</v>
      </c>
      <c r="E57" s="56" t="s">
        <v>147</v>
      </c>
      <c r="F57" s="42" t="s">
        <v>136</v>
      </c>
      <c r="G57" s="39">
        <v>117</v>
      </c>
      <c r="H57" s="50"/>
      <c r="I57" s="70"/>
      <c r="J57" s="50"/>
      <c r="K57" s="50"/>
      <c r="L57" s="70"/>
      <c r="M57" s="50"/>
      <c r="N57" s="70"/>
      <c r="O57" s="50"/>
      <c r="P57" s="50"/>
      <c r="Q57" s="56"/>
      <c r="AB57" s="49">
        <f>J57*H57</f>
        <v>0</v>
      </c>
      <c r="AC57" s="49">
        <f>J57*H57</f>
        <v>0</v>
      </c>
    </row>
    <row r="58" spans="1:29" ht="23.1" customHeight="1" x14ac:dyDescent="0.15">
      <c r="A58" s="12" t="s">
        <v>301</v>
      </c>
      <c r="B58" s="12" t="s">
        <v>392</v>
      </c>
      <c r="C58" s="12" t="s">
        <v>148</v>
      </c>
      <c r="D58" s="56" t="s">
        <v>146</v>
      </c>
      <c r="E58" s="56" t="s">
        <v>149</v>
      </c>
      <c r="F58" s="42" t="s">
        <v>136</v>
      </c>
      <c r="G58" s="39">
        <v>5</v>
      </c>
      <c r="H58" s="50"/>
      <c r="I58" s="70"/>
      <c r="J58" s="50"/>
      <c r="K58" s="50"/>
      <c r="L58" s="70"/>
      <c r="M58" s="50"/>
      <c r="N58" s="70"/>
      <c r="O58" s="50"/>
      <c r="P58" s="50"/>
      <c r="Q58" s="56"/>
      <c r="AB58" s="49">
        <f>J58*H58</f>
        <v>0</v>
      </c>
      <c r="AC58" s="49">
        <f>J58*H58</f>
        <v>0</v>
      </c>
    </row>
    <row r="59" spans="1:29" ht="23.1" customHeight="1" x14ac:dyDescent="0.15">
      <c r="A59" s="12" t="s">
        <v>305</v>
      </c>
      <c r="B59" s="12" t="s">
        <v>392</v>
      </c>
      <c r="C59" s="12" t="s">
        <v>158</v>
      </c>
      <c r="D59" s="56" t="s">
        <v>154</v>
      </c>
      <c r="E59" s="56" t="s">
        <v>159</v>
      </c>
      <c r="F59" s="42" t="s">
        <v>160</v>
      </c>
      <c r="G59" s="39">
        <v>76</v>
      </c>
      <c r="H59" s="50"/>
      <c r="I59" s="70"/>
      <c r="J59" s="50"/>
      <c r="K59" s="50"/>
      <c r="L59" s="70"/>
      <c r="M59" s="50"/>
      <c r="N59" s="70"/>
      <c r="O59" s="50"/>
      <c r="P59" s="50"/>
      <c r="Q59" s="56"/>
    </row>
    <row r="60" spans="1:29" ht="23.1" customHeight="1" x14ac:dyDescent="0.15">
      <c r="A60" s="12" t="s">
        <v>308</v>
      </c>
      <c r="B60" s="12" t="s">
        <v>392</v>
      </c>
      <c r="C60" s="12" t="s">
        <v>165</v>
      </c>
      <c r="D60" s="56" t="s">
        <v>154</v>
      </c>
      <c r="E60" s="56" t="s">
        <v>166</v>
      </c>
      <c r="F60" s="42" t="s">
        <v>136</v>
      </c>
      <c r="G60" s="39">
        <v>62</v>
      </c>
      <c r="H60" s="50"/>
      <c r="I60" s="70"/>
      <c r="J60" s="50"/>
      <c r="K60" s="50"/>
      <c r="L60" s="70"/>
      <c r="M60" s="50"/>
      <c r="N60" s="70"/>
      <c r="O60" s="50"/>
      <c r="P60" s="50"/>
      <c r="Q60" s="56"/>
      <c r="AB60" s="49">
        <f>J60*H60</f>
        <v>0</v>
      </c>
      <c r="AC60" s="49">
        <f>J60*H60</f>
        <v>0</v>
      </c>
    </row>
    <row r="61" spans="1:29" ht="23.1" customHeight="1" x14ac:dyDescent="0.15">
      <c r="A61" s="12" t="s">
        <v>406</v>
      </c>
      <c r="B61" s="12" t="s">
        <v>392</v>
      </c>
      <c r="C61" s="12" t="s">
        <v>407</v>
      </c>
      <c r="D61" s="56" t="s">
        <v>404</v>
      </c>
      <c r="E61" s="56" t="s">
        <v>408</v>
      </c>
      <c r="F61" s="42" t="s">
        <v>378</v>
      </c>
      <c r="G61" s="39">
        <v>1</v>
      </c>
      <c r="H61" s="50"/>
      <c r="I61" s="70"/>
      <c r="J61" s="50"/>
      <c r="K61" s="50"/>
      <c r="L61" s="70"/>
      <c r="M61" s="50"/>
      <c r="N61" s="70"/>
      <c r="O61" s="50"/>
      <c r="P61" s="50"/>
      <c r="Q61" s="56"/>
      <c r="AB61" s="49">
        <f>TRUNC(SUM(AB56:AB60), 1)</f>
        <v>0</v>
      </c>
    </row>
    <row r="62" spans="1:29" ht="23.1" customHeight="1" x14ac:dyDescent="0.15">
      <c r="A62" s="12" t="s">
        <v>313</v>
      </c>
      <c r="B62" s="12" t="s">
        <v>392</v>
      </c>
      <c r="C62" s="12" t="s">
        <v>176</v>
      </c>
      <c r="D62" s="56" t="s">
        <v>177</v>
      </c>
      <c r="E62" s="56" t="s">
        <v>178</v>
      </c>
      <c r="F62" s="42" t="s">
        <v>160</v>
      </c>
      <c r="G62" s="39">
        <v>37</v>
      </c>
      <c r="H62" s="50"/>
      <c r="I62" s="70"/>
      <c r="J62" s="50"/>
      <c r="K62" s="50"/>
      <c r="L62" s="70"/>
      <c r="M62" s="50"/>
      <c r="N62" s="70"/>
      <c r="O62" s="50"/>
      <c r="P62" s="50"/>
      <c r="Q62" s="56"/>
    </row>
    <row r="63" spans="1:29" ht="23.1" customHeight="1" x14ac:dyDescent="0.15">
      <c r="A63" s="12" t="s">
        <v>314</v>
      </c>
      <c r="B63" s="12" t="s">
        <v>392</v>
      </c>
      <c r="C63" s="12" t="s">
        <v>179</v>
      </c>
      <c r="D63" s="56" t="s">
        <v>177</v>
      </c>
      <c r="E63" s="56" t="s">
        <v>180</v>
      </c>
      <c r="F63" s="42" t="s">
        <v>160</v>
      </c>
      <c r="G63" s="39">
        <v>1</v>
      </c>
      <c r="H63" s="50"/>
      <c r="I63" s="70"/>
      <c r="J63" s="50"/>
      <c r="K63" s="50"/>
      <c r="L63" s="70"/>
      <c r="M63" s="50"/>
      <c r="N63" s="70"/>
      <c r="O63" s="50"/>
      <c r="P63" s="50"/>
      <c r="Q63" s="56"/>
    </row>
    <row r="64" spans="1:29" ht="23.1" customHeight="1" x14ac:dyDescent="0.15">
      <c r="A64" s="12" t="s">
        <v>315</v>
      </c>
      <c r="B64" s="12" t="s">
        <v>392</v>
      </c>
      <c r="C64" s="12" t="s">
        <v>181</v>
      </c>
      <c r="D64" s="56" t="s">
        <v>182</v>
      </c>
      <c r="E64" s="56" t="s">
        <v>183</v>
      </c>
      <c r="F64" s="42" t="s">
        <v>160</v>
      </c>
      <c r="G64" s="39">
        <v>2</v>
      </c>
      <c r="H64" s="50"/>
      <c r="I64" s="70"/>
      <c r="J64" s="50"/>
      <c r="K64" s="50"/>
      <c r="L64" s="70"/>
      <c r="M64" s="50"/>
      <c r="N64" s="70"/>
      <c r="O64" s="50"/>
      <c r="P64" s="50"/>
      <c r="Q64" s="56"/>
    </row>
    <row r="65" spans="1:31" ht="23.1" customHeight="1" x14ac:dyDescent="0.15">
      <c r="A65" s="12" t="s">
        <v>316</v>
      </c>
      <c r="B65" s="12" t="s">
        <v>392</v>
      </c>
      <c r="C65" s="12" t="s">
        <v>184</v>
      </c>
      <c r="D65" s="56" t="s">
        <v>182</v>
      </c>
      <c r="E65" s="56" t="s">
        <v>185</v>
      </c>
      <c r="F65" s="42" t="s">
        <v>160</v>
      </c>
      <c r="G65" s="39">
        <v>1</v>
      </c>
      <c r="H65" s="50"/>
      <c r="I65" s="70"/>
      <c r="J65" s="50"/>
      <c r="K65" s="50"/>
      <c r="L65" s="70"/>
      <c r="M65" s="50"/>
      <c r="N65" s="70"/>
      <c r="O65" s="50"/>
      <c r="P65" s="50"/>
      <c r="Q65" s="56"/>
    </row>
    <row r="66" spans="1:31" ht="23.1" customHeight="1" x14ac:dyDescent="0.15">
      <c r="A66" s="12" t="s">
        <v>317</v>
      </c>
      <c r="B66" s="12" t="s">
        <v>392</v>
      </c>
      <c r="C66" s="12" t="s">
        <v>186</v>
      </c>
      <c r="D66" s="56" t="s">
        <v>187</v>
      </c>
      <c r="E66" s="56" t="s">
        <v>188</v>
      </c>
      <c r="F66" s="42" t="s">
        <v>160</v>
      </c>
      <c r="G66" s="39">
        <v>37</v>
      </c>
      <c r="H66" s="50"/>
      <c r="I66" s="70"/>
      <c r="J66" s="50"/>
      <c r="K66" s="50"/>
      <c r="L66" s="70"/>
      <c r="M66" s="50"/>
      <c r="N66" s="70"/>
      <c r="O66" s="50"/>
      <c r="P66" s="50"/>
      <c r="Q66" s="56"/>
    </row>
    <row r="67" spans="1:31" ht="23.1" customHeight="1" x14ac:dyDescent="0.15">
      <c r="A67" s="12" t="s">
        <v>318</v>
      </c>
      <c r="B67" s="12" t="s">
        <v>392</v>
      </c>
      <c r="C67" s="12" t="s">
        <v>189</v>
      </c>
      <c r="D67" s="56" t="s">
        <v>187</v>
      </c>
      <c r="E67" s="56" t="s">
        <v>190</v>
      </c>
      <c r="F67" s="42" t="s">
        <v>160</v>
      </c>
      <c r="G67" s="39">
        <v>1</v>
      </c>
      <c r="H67" s="50"/>
      <c r="I67" s="70"/>
      <c r="J67" s="50"/>
      <c r="K67" s="50"/>
      <c r="L67" s="70"/>
      <c r="M67" s="50"/>
      <c r="N67" s="70"/>
      <c r="O67" s="50"/>
      <c r="P67" s="50"/>
      <c r="Q67" s="56"/>
    </row>
    <row r="68" spans="1:31" ht="23.1" customHeight="1" x14ac:dyDescent="0.15">
      <c r="A68" s="12" t="s">
        <v>330</v>
      </c>
      <c r="B68" s="12" t="s">
        <v>392</v>
      </c>
      <c r="C68" s="12" t="s">
        <v>214</v>
      </c>
      <c r="D68" s="56" t="s">
        <v>215</v>
      </c>
      <c r="E68" s="56" t="s">
        <v>216</v>
      </c>
      <c r="F68" s="42" t="s">
        <v>136</v>
      </c>
      <c r="G68" s="39">
        <v>732</v>
      </c>
      <c r="H68" s="50"/>
      <c r="I68" s="70"/>
      <c r="J68" s="50"/>
      <c r="K68" s="50"/>
      <c r="L68" s="70"/>
      <c r="M68" s="50"/>
      <c r="N68" s="70"/>
      <c r="O68" s="50"/>
      <c r="P68" s="50"/>
      <c r="Q68" s="56"/>
      <c r="AC68" s="49">
        <f>J68*H68</f>
        <v>0</v>
      </c>
    </row>
    <row r="69" spans="1:31" ht="23.1" customHeight="1" x14ac:dyDescent="0.15">
      <c r="A69" s="12" t="s">
        <v>343</v>
      </c>
      <c r="B69" s="12" t="s">
        <v>392</v>
      </c>
      <c r="C69" s="12" t="s">
        <v>244</v>
      </c>
      <c r="D69" s="56" t="s">
        <v>245</v>
      </c>
      <c r="E69" s="56" t="s">
        <v>246</v>
      </c>
      <c r="F69" s="42" t="s">
        <v>160</v>
      </c>
      <c r="G69" s="39">
        <v>1</v>
      </c>
      <c r="H69" s="50"/>
      <c r="I69" s="70"/>
      <c r="J69" s="50"/>
      <c r="K69" s="50"/>
      <c r="L69" s="70"/>
      <c r="M69" s="50"/>
      <c r="N69" s="70"/>
      <c r="O69" s="50"/>
      <c r="P69" s="50"/>
      <c r="Q69" s="56"/>
    </row>
    <row r="70" spans="1:31" ht="23.1" customHeight="1" x14ac:dyDescent="0.15">
      <c r="A70" s="12" t="s">
        <v>344</v>
      </c>
      <c r="B70" s="12" t="s">
        <v>392</v>
      </c>
      <c r="C70" s="12" t="s">
        <v>247</v>
      </c>
      <c r="D70" s="56" t="s">
        <v>245</v>
      </c>
      <c r="E70" s="56" t="s">
        <v>248</v>
      </c>
      <c r="F70" s="42" t="s">
        <v>160</v>
      </c>
      <c r="G70" s="39">
        <v>1</v>
      </c>
      <c r="H70" s="50"/>
      <c r="I70" s="70"/>
      <c r="J70" s="50"/>
      <c r="K70" s="50"/>
      <c r="L70" s="70"/>
      <c r="M70" s="50"/>
      <c r="N70" s="70"/>
      <c r="O70" s="50"/>
      <c r="P70" s="50"/>
      <c r="Q70" s="56"/>
    </row>
    <row r="71" spans="1:31" ht="23.1" customHeight="1" x14ac:dyDescent="0.15">
      <c r="A71" s="12" t="s">
        <v>345</v>
      </c>
      <c r="B71" s="12" t="s">
        <v>392</v>
      </c>
      <c r="C71" s="12" t="s">
        <v>249</v>
      </c>
      <c r="D71" s="56" t="s">
        <v>245</v>
      </c>
      <c r="E71" s="56" t="s">
        <v>250</v>
      </c>
      <c r="F71" s="42" t="s">
        <v>160</v>
      </c>
      <c r="G71" s="39">
        <v>1</v>
      </c>
      <c r="H71" s="50"/>
      <c r="I71" s="70"/>
      <c r="J71" s="50"/>
      <c r="K71" s="50"/>
      <c r="L71" s="70"/>
      <c r="M71" s="50"/>
      <c r="N71" s="70"/>
      <c r="O71" s="50"/>
      <c r="P71" s="50"/>
      <c r="Q71" s="56"/>
    </row>
    <row r="72" spans="1:31" ht="23.1" customHeight="1" x14ac:dyDescent="0.15">
      <c r="A72" s="12" t="s">
        <v>357</v>
      </c>
      <c r="B72" s="12" t="s">
        <v>392</v>
      </c>
      <c r="C72" s="12" t="s">
        <v>281</v>
      </c>
      <c r="D72" s="56" t="s">
        <v>282</v>
      </c>
      <c r="E72" s="56" t="s">
        <v>283</v>
      </c>
      <c r="F72" s="42" t="s">
        <v>160</v>
      </c>
      <c r="G72" s="39">
        <v>10</v>
      </c>
      <c r="H72" s="50"/>
      <c r="I72" s="70"/>
      <c r="J72" s="50"/>
      <c r="K72" s="50"/>
      <c r="L72" s="70"/>
      <c r="M72" s="50"/>
      <c r="N72" s="70"/>
      <c r="O72" s="50"/>
      <c r="P72" s="50"/>
      <c r="Q72" s="56"/>
    </row>
    <row r="73" spans="1:31" ht="23.1" customHeight="1" x14ac:dyDescent="0.15">
      <c r="A73" s="12" t="s">
        <v>358</v>
      </c>
      <c r="B73" s="12" t="s">
        <v>392</v>
      </c>
      <c r="C73" s="12" t="s">
        <v>284</v>
      </c>
      <c r="D73" s="56" t="s">
        <v>282</v>
      </c>
      <c r="E73" s="56" t="s">
        <v>285</v>
      </c>
      <c r="F73" s="42" t="s">
        <v>160</v>
      </c>
      <c r="G73" s="39">
        <v>28</v>
      </c>
      <c r="H73" s="50"/>
      <c r="I73" s="70"/>
      <c r="J73" s="50"/>
      <c r="K73" s="50"/>
      <c r="L73" s="70"/>
      <c r="M73" s="50"/>
      <c r="N73" s="70"/>
      <c r="O73" s="50"/>
      <c r="P73" s="50"/>
      <c r="Q73" s="56"/>
    </row>
    <row r="74" spans="1:31" ht="23.1" customHeight="1" x14ac:dyDescent="0.15">
      <c r="A74" s="12" t="s">
        <v>359</v>
      </c>
      <c r="B74" s="12" t="s">
        <v>392</v>
      </c>
      <c r="C74" s="12" t="s">
        <v>286</v>
      </c>
      <c r="D74" s="56" t="s">
        <v>282</v>
      </c>
      <c r="E74" s="56" t="s">
        <v>287</v>
      </c>
      <c r="F74" s="42" t="s">
        <v>160</v>
      </c>
      <c r="G74" s="39">
        <v>12</v>
      </c>
      <c r="H74" s="50"/>
      <c r="I74" s="70"/>
      <c r="J74" s="50"/>
      <c r="K74" s="50"/>
      <c r="L74" s="70"/>
      <c r="M74" s="50"/>
      <c r="N74" s="70"/>
      <c r="O74" s="50"/>
      <c r="P74" s="50"/>
      <c r="Q74" s="56"/>
    </row>
    <row r="75" spans="1:31" ht="23.1" customHeight="1" x14ac:dyDescent="0.15">
      <c r="A75" s="12" t="s">
        <v>409</v>
      </c>
      <c r="B75" s="12" t="s">
        <v>392</v>
      </c>
      <c r="C75" s="12" t="s">
        <v>410</v>
      </c>
      <c r="D75" s="56" t="s">
        <v>411</v>
      </c>
      <c r="E75" s="56" t="s">
        <v>412</v>
      </c>
      <c r="F75" s="42" t="s">
        <v>378</v>
      </c>
      <c r="G75" s="39">
        <v>1</v>
      </c>
      <c r="H75" s="50"/>
      <c r="I75" s="70"/>
      <c r="J75" s="50"/>
      <c r="K75" s="50"/>
      <c r="L75" s="70"/>
      <c r="M75" s="50"/>
      <c r="N75" s="70"/>
      <c r="O75" s="50"/>
      <c r="P75" s="50"/>
      <c r="Q75" s="56"/>
      <c r="AC75" s="49" t="e">
        <f>TRUNC(TRUNC(SUM(AC56:AC74))*#REF!/100)</f>
        <v>#REF!</v>
      </c>
      <c r="AD75" s="49">
        <f>TRUNC(SUM(I56:I74))+TRUNC(SUM(N56:N74))</f>
        <v>0</v>
      </c>
    </row>
    <row r="76" spans="1:31" ht="23.1" customHeight="1" x14ac:dyDescent="0.15">
      <c r="A76" s="12" t="s">
        <v>360</v>
      </c>
      <c r="B76" s="12" t="s">
        <v>392</v>
      </c>
      <c r="C76" s="12" t="s">
        <v>288</v>
      </c>
      <c r="D76" s="56" t="s">
        <v>289</v>
      </c>
      <c r="E76" s="56" t="s">
        <v>290</v>
      </c>
      <c r="F76" s="42" t="s">
        <v>291</v>
      </c>
      <c r="G76" s="39">
        <v>32</v>
      </c>
      <c r="H76" s="50"/>
      <c r="I76" s="70"/>
      <c r="J76" s="50"/>
      <c r="K76" s="50"/>
      <c r="L76" s="70"/>
      <c r="M76" s="50"/>
      <c r="N76" s="70"/>
      <c r="O76" s="50"/>
      <c r="P76" s="50"/>
      <c r="Q76" s="56"/>
      <c r="AE76" s="49">
        <f>L76</f>
        <v>0</v>
      </c>
    </row>
    <row r="77" spans="1:31" ht="23.1" customHeight="1" x14ac:dyDescent="0.15">
      <c r="A77" s="12" t="s">
        <v>413</v>
      </c>
      <c r="B77" s="12" t="s">
        <v>392</v>
      </c>
      <c r="C77" s="12" t="s">
        <v>414</v>
      </c>
      <c r="D77" s="56" t="s">
        <v>415</v>
      </c>
      <c r="E77" s="56" t="s">
        <v>416</v>
      </c>
      <c r="F77" s="42" t="s">
        <v>378</v>
      </c>
      <c r="G77" s="39">
        <v>1</v>
      </c>
      <c r="H77" s="50"/>
      <c r="I77" s="70"/>
      <c r="J77" s="50"/>
      <c r="K77" s="50"/>
      <c r="L77" s="70"/>
      <c r="M77" s="50"/>
      <c r="N77" s="70"/>
      <c r="O77" s="50"/>
      <c r="P77" s="50"/>
      <c r="Q77" s="56"/>
    </row>
    <row r="78" spans="1:31" ht="23.1" customHeight="1" x14ac:dyDescent="0.15">
      <c r="D78" s="56"/>
      <c r="E78" s="56"/>
      <c r="F78" s="42"/>
      <c r="G78" s="39"/>
      <c r="H78" s="50"/>
      <c r="I78" s="70"/>
      <c r="J78" s="50"/>
      <c r="K78" s="50"/>
      <c r="L78" s="70"/>
      <c r="M78" s="50"/>
      <c r="N78" s="70"/>
      <c r="O78" s="50"/>
      <c r="P78" s="50"/>
      <c r="Q78" s="56"/>
      <c r="AC78" s="49" t="e">
        <f>TRUNC(AE78*#REF!/100)</f>
        <v>#REF!</v>
      </c>
      <c r="AD78" s="49">
        <f>TRUNC(SUM(L56:L76))</f>
        <v>0</v>
      </c>
      <c r="AE78" s="49">
        <f>TRUNC(SUM(AE56:AE77))</f>
        <v>0</v>
      </c>
    </row>
    <row r="79" spans="1:31" ht="23.1" customHeight="1" x14ac:dyDescent="0.15">
      <c r="D79" s="56"/>
      <c r="E79" s="56"/>
      <c r="F79" s="42"/>
      <c r="G79" s="39"/>
      <c r="H79" s="50"/>
      <c r="I79" s="70"/>
      <c r="J79" s="50"/>
      <c r="K79" s="50"/>
      <c r="L79" s="70"/>
      <c r="M79" s="50"/>
      <c r="N79" s="70"/>
      <c r="O79" s="50"/>
      <c r="P79" s="50"/>
      <c r="Q79" s="56"/>
    </row>
    <row r="80" spans="1:31" ht="23.1" customHeight="1" x14ac:dyDescent="0.15">
      <c r="D80" s="56"/>
      <c r="E80" s="56"/>
      <c r="F80" s="42"/>
      <c r="G80" s="39"/>
      <c r="H80" s="50"/>
      <c r="I80" s="70"/>
      <c r="J80" s="50"/>
      <c r="K80" s="50"/>
      <c r="L80" s="70"/>
      <c r="M80" s="50"/>
      <c r="N80" s="70"/>
      <c r="O80" s="50"/>
      <c r="P80" s="50"/>
      <c r="Q80" s="56"/>
    </row>
    <row r="81" spans="1:31" ht="23.1" customHeight="1" x14ac:dyDescent="0.15">
      <c r="B81" s="12" t="s">
        <v>388</v>
      </c>
      <c r="D81" s="56" t="s">
        <v>389</v>
      </c>
      <c r="E81" s="56"/>
      <c r="F81" s="42"/>
      <c r="G81" s="39"/>
      <c r="H81" s="50"/>
      <c r="I81" s="70"/>
      <c r="J81" s="50"/>
      <c r="K81" s="50"/>
      <c r="L81" s="70"/>
      <c r="M81" s="50"/>
      <c r="N81" s="70"/>
      <c r="O81" s="50"/>
      <c r="P81" s="50"/>
      <c r="Q81" s="56"/>
    </row>
    <row r="82" spans="1:31" ht="23.1" customHeight="1" x14ac:dyDescent="0.15">
      <c r="B82" s="12" t="s">
        <v>397</v>
      </c>
      <c r="D82" s="93" t="s">
        <v>399</v>
      </c>
      <c r="E82" s="94"/>
      <c r="F82" s="94"/>
      <c r="G82" s="94"/>
      <c r="H82" s="94"/>
      <c r="I82" s="94"/>
      <c r="J82" s="94"/>
      <c r="K82" s="94"/>
      <c r="L82" s="94"/>
      <c r="M82" s="94"/>
      <c r="N82" s="94"/>
      <c r="O82" s="94"/>
      <c r="P82" s="94"/>
      <c r="Q82" s="95"/>
    </row>
    <row r="83" spans="1:31" ht="23.1" customHeight="1" x14ac:dyDescent="0.15">
      <c r="A83" s="12" t="s">
        <v>300</v>
      </c>
      <c r="B83" s="12" t="s">
        <v>393</v>
      </c>
      <c r="C83" s="12" t="s">
        <v>145</v>
      </c>
      <c r="D83" s="56" t="s">
        <v>146</v>
      </c>
      <c r="E83" s="56" t="s">
        <v>147</v>
      </c>
      <c r="F83" s="42" t="s">
        <v>136</v>
      </c>
      <c r="G83" s="39">
        <v>39</v>
      </c>
      <c r="H83" s="50"/>
      <c r="I83" s="70"/>
      <c r="J83" s="50"/>
      <c r="K83" s="50"/>
      <c r="L83" s="70"/>
      <c r="M83" s="50"/>
      <c r="N83" s="70"/>
      <c r="O83" s="50"/>
      <c r="P83" s="50"/>
      <c r="Q83" s="56"/>
      <c r="AB83" s="49">
        <f>J83*H83</f>
        <v>0</v>
      </c>
      <c r="AC83" s="49">
        <f>J83*H83</f>
        <v>0</v>
      </c>
    </row>
    <row r="84" spans="1:31" ht="23.1" customHeight="1" x14ac:dyDescent="0.15">
      <c r="A84" s="12" t="s">
        <v>406</v>
      </c>
      <c r="B84" s="12" t="s">
        <v>393</v>
      </c>
      <c r="C84" s="12" t="s">
        <v>407</v>
      </c>
      <c r="D84" s="56" t="s">
        <v>404</v>
      </c>
      <c r="E84" s="56" t="s">
        <v>408</v>
      </c>
      <c r="F84" s="42" t="s">
        <v>378</v>
      </c>
      <c r="G84" s="39">
        <v>1</v>
      </c>
      <c r="H84" s="50"/>
      <c r="I84" s="70"/>
      <c r="J84" s="50"/>
      <c r="K84" s="50"/>
      <c r="L84" s="70"/>
      <c r="M84" s="50"/>
      <c r="N84" s="70"/>
      <c r="O84" s="50"/>
      <c r="P84" s="50"/>
      <c r="Q84" s="56"/>
      <c r="AB84" s="49">
        <f>TRUNC(SUM(AB82:AB83), 1)</f>
        <v>0</v>
      </c>
    </row>
    <row r="85" spans="1:31" ht="23.1" customHeight="1" x14ac:dyDescent="0.15">
      <c r="A85" s="12" t="s">
        <v>315</v>
      </c>
      <c r="B85" s="12" t="s">
        <v>393</v>
      </c>
      <c r="C85" s="12" t="s">
        <v>181</v>
      </c>
      <c r="D85" s="56" t="s">
        <v>182</v>
      </c>
      <c r="E85" s="56" t="s">
        <v>183</v>
      </c>
      <c r="F85" s="42" t="s">
        <v>160</v>
      </c>
      <c r="G85" s="39">
        <v>2</v>
      </c>
      <c r="H85" s="50"/>
      <c r="I85" s="70"/>
      <c r="J85" s="50"/>
      <c r="K85" s="50"/>
      <c r="L85" s="70"/>
      <c r="M85" s="50"/>
      <c r="N85" s="70"/>
      <c r="O85" s="50"/>
      <c r="P85" s="50"/>
      <c r="Q85" s="56"/>
    </row>
    <row r="86" spans="1:31" ht="23.1" customHeight="1" x14ac:dyDescent="0.15">
      <c r="A86" s="12" t="s">
        <v>331</v>
      </c>
      <c r="B86" s="12" t="s">
        <v>393</v>
      </c>
      <c r="C86" s="12" t="s">
        <v>217</v>
      </c>
      <c r="D86" s="56" t="s">
        <v>215</v>
      </c>
      <c r="E86" s="56" t="s">
        <v>218</v>
      </c>
      <c r="F86" s="42" t="s">
        <v>136</v>
      </c>
      <c r="G86" s="39">
        <v>124</v>
      </c>
      <c r="H86" s="50"/>
      <c r="I86" s="70"/>
      <c r="J86" s="50"/>
      <c r="K86" s="50"/>
      <c r="L86" s="70"/>
      <c r="M86" s="50"/>
      <c r="N86" s="70"/>
      <c r="O86" s="50"/>
      <c r="P86" s="50"/>
      <c r="Q86" s="56"/>
      <c r="AC86" s="49">
        <f>J86*H86</f>
        <v>0</v>
      </c>
    </row>
    <row r="87" spans="1:31" ht="23.1" customHeight="1" x14ac:dyDescent="0.15">
      <c r="A87" s="12" t="s">
        <v>348</v>
      </c>
      <c r="B87" s="12" t="s">
        <v>393</v>
      </c>
      <c r="C87" s="12" t="s">
        <v>256</v>
      </c>
      <c r="D87" s="56" t="s">
        <v>252</v>
      </c>
      <c r="E87" s="56" t="s">
        <v>257</v>
      </c>
      <c r="F87" s="42" t="s">
        <v>160</v>
      </c>
      <c r="G87" s="39">
        <v>1</v>
      </c>
      <c r="H87" s="50"/>
      <c r="I87" s="70"/>
      <c r="J87" s="50"/>
      <c r="K87" s="50"/>
      <c r="L87" s="70"/>
      <c r="M87" s="50"/>
      <c r="N87" s="70"/>
      <c r="O87" s="50"/>
      <c r="P87" s="50"/>
      <c r="Q87" s="56"/>
    </row>
    <row r="88" spans="1:31" ht="23.1" customHeight="1" x14ac:dyDescent="0.15">
      <c r="A88" s="12" t="s">
        <v>409</v>
      </c>
      <c r="B88" s="12" t="s">
        <v>393</v>
      </c>
      <c r="C88" s="12" t="s">
        <v>410</v>
      </c>
      <c r="D88" s="56" t="s">
        <v>411</v>
      </c>
      <c r="E88" s="56" t="s">
        <v>412</v>
      </c>
      <c r="F88" s="42" t="s">
        <v>378</v>
      </c>
      <c r="G88" s="39">
        <v>1</v>
      </c>
      <c r="H88" s="50"/>
      <c r="I88" s="70"/>
      <c r="J88" s="50"/>
      <c r="K88" s="50"/>
      <c r="L88" s="70"/>
      <c r="M88" s="50"/>
      <c r="N88" s="70"/>
      <c r="O88" s="50"/>
      <c r="P88" s="50"/>
      <c r="Q88" s="56"/>
      <c r="AC88" s="49" t="e">
        <f>TRUNC(TRUNC(SUM(AC82:AC87))*#REF!/100)</f>
        <v>#REF!</v>
      </c>
      <c r="AD88" s="49">
        <f>TRUNC(SUM(I82:I87))+TRUNC(SUM(N82:N87))</f>
        <v>0</v>
      </c>
    </row>
    <row r="89" spans="1:31" ht="23.1" customHeight="1" x14ac:dyDescent="0.15">
      <c r="A89" s="12" t="s">
        <v>360</v>
      </c>
      <c r="B89" s="12" t="s">
        <v>393</v>
      </c>
      <c r="C89" s="12" t="s">
        <v>288</v>
      </c>
      <c r="D89" s="56" t="s">
        <v>289</v>
      </c>
      <c r="E89" s="56" t="s">
        <v>290</v>
      </c>
      <c r="F89" s="42" t="s">
        <v>291</v>
      </c>
      <c r="G89" s="39">
        <v>4</v>
      </c>
      <c r="H89" s="50"/>
      <c r="I89" s="70"/>
      <c r="J89" s="50"/>
      <c r="K89" s="50"/>
      <c r="L89" s="70"/>
      <c r="M89" s="50"/>
      <c r="N89" s="70"/>
      <c r="O89" s="50"/>
      <c r="P89" s="50"/>
      <c r="Q89" s="56"/>
      <c r="AE89" s="49">
        <f>L89</f>
        <v>0</v>
      </c>
    </row>
    <row r="90" spans="1:31" ht="23.1" customHeight="1" x14ac:dyDescent="0.15">
      <c r="A90" s="12" t="s">
        <v>413</v>
      </c>
      <c r="B90" s="12" t="s">
        <v>393</v>
      </c>
      <c r="C90" s="12" t="s">
        <v>414</v>
      </c>
      <c r="D90" s="56" t="s">
        <v>415</v>
      </c>
      <c r="E90" s="56" t="s">
        <v>416</v>
      </c>
      <c r="F90" s="42" t="s">
        <v>378</v>
      </c>
      <c r="G90" s="39">
        <v>1</v>
      </c>
      <c r="H90" s="50"/>
      <c r="I90" s="70"/>
      <c r="J90" s="50"/>
      <c r="K90" s="50"/>
      <c r="L90" s="70"/>
      <c r="M90" s="50"/>
      <c r="N90" s="70"/>
      <c r="O90" s="50"/>
      <c r="P90" s="50"/>
      <c r="Q90" s="56"/>
    </row>
    <row r="91" spans="1:31" ht="23.1" customHeight="1" x14ac:dyDescent="0.15">
      <c r="D91" s="56"/>
      <c r="E91" s="56"/>
      <c r="F91" s="42"/>
      <c r="G91" s="39"/>
      <c r="H91" s="50"/>
      <c r="I91" s="70"/>
      <c r="J91" s="50"/>
      <c r="K91" s="50"/>
      <c r="L91" s="70"/>
      <c r="M91" s="50"/>
      <c r="N91" s="70"/>
      <c r="O91" s="50"/>
      <c r="P91" s="50"/>
      <c r="Q91" s="56"/>
      <c r="AC91" s="49" t="e">
        <f>TRUNC(AE91*#REF!/100)</f>
        <v>#REF!</v>
      </c>
      <c r="AD91" s="49">
        <f>TRUNC(SUM(L82:L89))</f>
        <v>0</v>
      </c>
      <c r="AE91" s="49">
        <f>TRUNC(SUM(AE82:AE90))</f>
        <v>0</v>
      </c>
    </row>
    <row r="92" spans="1:31" ht="23.1" customHeight="1" x14ac:dyDescent="0.15">
      <c r="D92" s="56"/>
      <c r="E92" s="56"/>
      <c r="F92" s="42"/>
      <c r="G92" s="39"/>
      <c r="H92" s="50"/>
      <c r="I92" s="70"/>
      <c r="J92" s="50"/>
      <c r="K92" s="50"/>
      <c r="L92" s="70"/>
      <c r="M92" s="50"/>
      <c r="N92" s="70"/>
      <c r="O92" s="50"/>
      <c r="P92" s="50"/>
      <c r="Q92" s="56"/>
    </row>
    <row r="93" spans="1:31" ht="23.1" customHeight="1" x14ac:dyDescent="0.15">
      <c r="D93" s="56"/>
      <c r="E93" s="56"/>
      <c r="F93" s="42"/>
      <c r="G93" s="39"/>
      <c r="H93" s="50"/>
      <c r="I93" s="70"/>
      <c r="J93" s="50"/>
      <c r="K93" s="50"/>
      <c r="L93" s="70"/>
      <c r="M93" s="50"/>
      <c r="N93" s="70"/>
      <c r="O93" s="50"/>
      <c r="P93" s="50"/>
      <c r="Q93" s="56"/>
    </row>
    <row r="94" spans="1:31" ht="23.1" customHeight="1" x14ac:dyDescent="0.15">
      <c r="D94" s="56"/>
      <c r="E94" s="56"/>
      <c r="F94" s="42"/>
      <c r="G94" s="39"/>
      <c r="H94" s="50"/>
      <c r="I94" s="70"/>
      <c r="J94" s="50"/>
      <c r="K94" s="50"/>
      <c r="L94" s="70"/>
      <c r="M94" s="50"/>
      <c r="N94" s="70"/>
      <c r="O94" s="50"/>
      <c r="P94" s="50"/>
      <c r="Q94" s="56"/>
    </row>
    <row r="95" spans="1:31" ht="23.1" customHeight="1" x14ac:dyDescent="0.15">
      <c r="D95" s="56"/>
      <c r="E95" s="56"/>
      <c r="F95" s="42"/>
      <c r="G95" s="39"/>
      <c r="H95" s="50"/>
      <c r="I95" s="70"/>
      <c r="J95" s="50"/>
      <c r="K95" s="50"/>
      <c r="L95" s="70"/>
      <c r="M95" s="50"/>
      <c r="N95" s="70"/>
      <c r="O95" s="50"/>
      <c r="P95" s="50"/>
      <c r="Q95" s="56"/>
    </row>
    <row r="96" spans="1:31" ht="23.1" customHeight="1" x14ac:dyDescent="0.15">
      <c r="D96" s="56"/>
      <c r="E96" s="56"/>
      <c r="F96" s="42"/>
      <c r="G96" s="39"/>
      <c r="H96" s="50"/>
      <c r="I96" s="70"/>
      <c r="J96" s="50"/>
      <c r="K96" s="50"/>
      <c r="L96" s="70"/>
      <c r="M96" s="50"/>
      <c r="N96" s="70"/>
      <c r="O96" s="50"/>
      <c r="P96" s="50"/>
      <c r="Q96" s="56"/>
    </row>
    <row r="97" spans="1:29" ht="23.1" customHeight="1" x14ac:dyDescent="0.15">
      <c r="D97" s="56"/>
      <c r="E97" s="56"/>
      <c r="F97" s="42"/>
      <c r="G97" s="39"/>
      <c r="H97" s="50"/>
      <c r="I97" s="70"/>
      <c r="J97" s="50"/>
      <c r="K97" s="50"/>
      <c r="L97" s="70"/>
      <c r="M97" s="50"/>
      <c r="N97" s="70"/>
      <c r="O97" s="50"/>
      <c r="P97" s="50"/>
      <c r="Q97" s="56"/>
    </row>
    <row r="98" spans="1:29" ht="23.1" customHeight="1" x14ac:dyDescent="0.15">
      <c r="D98" s="56"/>
      <c r="E98" s="56"/>
      <c r="F98" s="42"/>
      <c r="G98" s="39"/>
      <c r="H98" s="50"/>
      <c r="I98" s="70"/>
      <c r="J98" s="50"/>
      <c r="K98" s="50"/>
      <c r="L98" s="70"/>
      <c r="M98" s="50"/>
      <c r="N98" s="70"/>
      <c r="O98" s="50"/>
      <c r="P98" s="50"/>
      <c r="Q98" s="56"/>
    </row>
    <row r="99" spans="1:29" ht="23.1" customHeight="1" x14ac:dyDescent="0.15">
      <c r="D99" s="56"/>
      <c r="E99" s="56"/>
      <c r="F99" s="42"/>
      <c r="G99" s="39"/>
      <c r="H99" s="50"/>
      <c r="I99" s="70"/>
      <c r="J99" s="50"/>
      <c r="K99" s="50"/>
      <c r="L99" s="70"/>
      <c r="M99" s="50"/>
      <c r="N99" s="70"/>
      <c r="O99" s="50"/>
      <c r="P99" s="50"/>
      <c r="Q99" s="56"/>
    </row>
    <row r="100" spans="1:29" ht="23.1" customHeight="1" x14ac:dyDescent="0.15">
      <c r="D100" s="56"/>
      <c r="E100" s="56"/>
      <c r="F100" s="42"/>
      <c r="G100" s="39"/>
      <c r="H100" s="50"/>
      <c r="I100" s="70"/>
      <c r="J100" s="50"/>
      <c r="K100" s="50"/>
      <c r="L100" s="70"/>
      <c r="M100" s="50"/>
      <c r="N100" s="70"/>
      <c r="O100" s="50"/>
      <c r="P100" s="50"/>
      <c r="Q100" s="56"/>
    </row>
    <row r="101" spans="1:29" ht="23.1" customHeight="1" x14ac:dyDescent="0.15">
      <c r="D101" s="56"/>
      <c r="E101" s="56"/>
      <c r="F101" s="42"/>
      <c r="G101" s="39"/>
      <c r="H101" s="50"/>
      <c r="I101" s="70"/>
      <c r="J101" s="50"/>
      <c r="K101" s="50"/>
      <c r="L101" s="70"/>
      <c r="M101" s="50"/>
      <c r="N101" s="70"/>
      <c r="O101" s="50"/>
      <c r="P101" s="50"/>
      <c r="Q101" s="56"/>
    </row>
    <row r="102" spans="1:29" ht="23.1" customHeight="1" x14ac:dyDescent="0.15">
      <c r="D102" s="56"/>
      <c r="E102" s="56"/>
      <c r="F102" s="42"/>
      <c r="G102" s="39"/>
      <c r="H102" s="50"/>
      <c r="I102" s="70"/>
      <c r="J102" s="50"/>
      <c r="K102" s="50"/>
      <c r="L102" s="70"/>
      <c r="M102" s="50"/>
      <c r="N102" s="70"/>
      <c r="O102" s="50"/>
      <c r="P102" s="50"/>
      <c r="Q102" s="56"/>
    </row>
    <row r="103" spans="1:29" ht="23.1" customHeight="1" x14ac:dyDescent="0.15">
      <c r="D103" s="56"/>
      <c r="E103" s="56"/>
      <c r="F103" s="42"/>
      <c r="G103" s="39"/>
      <c r="H103" s="50"/>
      <c r="I103" s="70"/>
      <c r="J103" s="50"/>
      <c r="K103" s="50"/>
      <c r="L103" s="70"/>
      <c r="M103" s="50"/>
      <c r="N103" s="70"/>
      <c r="O103" s="50"/>
      <c r="P103" s="50"/>
      <c r="Q103" s="56"/>
    </row>
    <row r="104" spans="1:29" ht="23.1" customHeight="1" x14ac:dyDescent="0.15">
      <c r="D104" s="56"/>
      <c r="E104" s="56"/>
      <c r="F104" s="42"/>
      <c r="G104" s="39"/>
      <c r="H104" s="50"/>
      <c r="I104" s="70"/>
      <c r="J104" s="50"/>
      <c r="K104" s="50"/>
      <c r="L104" s="70"/>
      <c r="M104" s="50"/>
      <c r="N104" s="70"/>
      <c r="O104" s="50"/>
      <c r="P104" s="50"/>
      <c r="Q104" s="56"/>
    </row>
    <row r="105" spans="1:29" ht="23.1" customHeight="1" x14ac:dyDescent="0.15">
      <c r="D105" s="56"/>
      <c r="E105" s="56"/>
      <c r="F105" s="42"/>
      <c r="G105" s="39"/>
      <c r="H105" s="50"/>
      <c r="I105" s="70"/>
      <c r="J105" s="50"/>
      <c r="K105" s="50"/>
      <c r="L105" s="70"/>
      <c r="M105" s="50"/>
      <c r="N105" s="70"/>
      <c r="O105" s="50"/>
      <c r="P105" s="50"/>
      <c r="Q105" s="56"/>
    </row>
    <row r="106" spans="1:29" ht="23.1" customHeight="1" x14ac:dyDescent="0.15">
      <c r="D106" s="56"/>
      <c r="E106" s="56"/>
      <c r="F106" s="42"/>
      <c r="G106" s="39"/>
      <c r="H106" s="50"/>
      <c r="I106" s="70"/>
      <c r="J106" s="50"/>
      <c r="K106" s="50"/>
      <c r="L106" s="70"/>
      <c r="M106" s="50"/>
      <c r="N106" s="70"/>
      <c r="O106" s="50"/>
      <c r="P106" s="50"/>
      <c r="Q106" s="56"/>
    </row>
    <row r="107" spans="1:29" ht="23.1" customHeight="1" x14ac:dyDescent="0.15">
      <c r="B107" s="12" t="s">
        <v>388</v>
      </c>
      <c r="D107" s="56" t="s">
        <v>389</v>
      </c>
      <c r="E107" s="56"/>
      <c r="F107" s="42"/>
      <c r="G107" s="39"/>
      <c r="H107" s="50"/>
      <c r="I107" s="70"/>
      <c r="J107" s="50"/>
      <c r="K107" s="50"/>
      <c r="L107" s="70"/>
      <c r="M107" s="50"/>
      <c r="N107" s="70"/>
      <c r="O107" s="50"/>
      <c r="P107" s="50"/>
      <c r="Q107" s="56"/>
    </row>
    <row r="108" spans="1:29" ht="23.1" customHeight="1" x14ac:dyDescent="0.15">
      <c r="B108" s="12" t="s">
        <v>397</v>
      </c>
      <c r="D108" s="93" t="s">
        <v>400</v>
      </c>
      <c r="E108" s="94"/>
      <c r="F108" s="94"/>
      <c r="G108" s="94"/>
      <c r="H108" s="94"/>
      <c r="I108" s="94"/>
      <c r="J108" s="94"/>
      <c r="K108" s="94"/>
      <c r="L108" s="94"/>
      <c r="M108" s="94"/>
      <c r="N108" s="94"/>
      <c r="O108" s="94"/>
      <c r="P108" s="94"/>
      <c r="Q108" s="95"/>
    </row>
    <row r="109" spans="1:29" ht="23.1" customHeight="1" x14ac:dyDescent="0.15">
      <c r="A109" s="12" t="s">
        <v>299</v>
      </c>
      <c r="B109" s="12" t="s">
        <v>394</v>
      </c>
      <c r="C109" s="12" t="s">
        <v>143</v>
      </c>
      <c r="D109" s="56" t="s">
        <v>134</v>
      </c>
      <c r="E109" s="56" t="s">
        <v>144</v>
      </c>
      <c r="F109" s="42" t="s">
        <v>136</v>
      </c>
      <c r="G109" s="39">
        <v>6</v>
      </c>
      <c r="H109" s="50"/>
      <c r="I109" s="70"/>
      <c r="J109" s="50"/>
      <c r="K109" s="50"/>
      <c r="L109" s="70"/>
      <c r="M109" s="50"/>
      <c r="N109" s="70"/>
      <c r="O109" s="50"/>
      <c r="P109" s="50"/>
      <c r="Q109" s="56"/>
      <c r="AB109" s="49">
        <f>J109*H109</f>
        <v>0</v>
      </c>
      <c r="AC109" s="49">
        <f>J109*H109</f>
        <v>0</v>
      </c>
    </row>
    <row r="110" spans="1:29" ht="23.1" customHeight="1" x14ac:dyDescent="0.15">
      <c r="A110" s="12" t="s">
        <v>406</v>
      </c>
      <c r="B110" s="12" t="s">
        <v>394</v>
      </c>
      <c r="C110" s="12" t="s">
        <v>407</v>
      </c>
      <c r="D110" s="56" t="s">
        <v>404</v>
      </c>
      <c r="E110" s="56" t="s">
        <v>408</v>
      </c>
      <c r="F110" s="42" t="s">
        <v>378</v>
      </c>
      <c r="G110" s="39">
        <v>1</v>
      </c>
      <c r="H110" s="50"/>
      <c r="I110" s="70"/>
      <c r="J110" s="50"/>
      <c r="K110" s="50"/>
      <c r="L110" s="70"/>
      <c r="M110" s="50"/>
      <c r="N110" s="70"/>
      <c r="O110" s="50"/>
      <c r="P110" s="50"/>
      <c r="Q110" s="56"/>
      <c r="AB110" s="49">
        <f>TRUNC(SUM(AB108:AB109), 1)</f>
        <v>0</v>
      </c>
    </row>
    <row r="111" spans="1:29" ht="23.1" customHeight="1" x14ac:dyDescent="0.15">
      <c r="A111" s="12" t="s">
        <v>312</v>
      </c>
      <c r="B111" s="12" t="s">
        <v>394</v>
      </c>
      <c r="C111" s="12" t="s">
        <v>174</v>
      </c>
      <c r="D111" s="56" t="s">
        <v>168</v>
      </c>
      <c r="E111" s="56" t="s">
        <v>175</v>
      </c>
      <c r="F111" s="42" t="s">
        <v>160</v>
      </c>
      <c r="G111" s="39">
        <v>1</v>
      </c>
      <c r="H111" s="50"/>
      <c r="I111" s="70"/>
      <c r="J111" s="50"/>
      <c r="K111" s="50"/>
      <c r="L111" s="70"/>
      <c r="M111" s="50"/>
      <c r="N111" s="70"/>
      <c r="O111" s="50"/>
      <c r="P111" s="50"/>
      <c r="Q111" s="56"/>
    </row>
    <row r="112" spans="1:29" ht="23.1" customHeight="1" x14ac:dyDescent="0.15">
      <c r="A112" s="12" t="s">
        <v>322</v>
      </c>
      <c r="B112" s="12" t="s">
        <v>394</v>
      </c>
      <c r="C112" s="12" t="s">
        <v>198</v>
      </c>
      <c r="D112" s="56" t="s">
        <v>192</v>
      </c>
      <c r="E112" s="56" t="s">
        <v>199</v>
      </c>
      <c r="F112" s="42" t="s">
        <v>160</v>
      </c>
      <c r="G112" s="39">
        <v>1</v>
      </c>
      <c r="H112" s="50"/>
      <c r="I112" s="70"/>
      <c r="J112" s="50"/>
      <c r="K112" s="50"/>
      <c r="L112" s="70"/>
      <c r="M112" s="50"/>
      <c r="N112" s="70"/>
      <c r="O112" s="50"/>
      <c r="P112" s="50"/>
      <c r="Q112" s="56"/>
    </row>
    <row r="113" spans="1:31" ht="23.1" customHeight="1" x14ac:dyDescent="0.15">
      <c r="A113" s="12" t="s">
        <v>335</v>
      </c>
      <c r="B113" s="12" t="s">
        <v>394</v>
      </c>
      <c r="C113" s="12" t="s">
        <v>226</v>
      </c>
      <c r="D113" s="56" t="s">
        <v>220</v>
      </c>
      <c r="E113" s="56" t="s">
        <v>227</v>
      </c>
      <c r="F113" s="42" t="s">
        <v>136</v>
      </c>
      <c r="G113" s="39">
        <v>12</v>
      </c>
      <c r="H113" s="50"/>
      <c r="I113" s="70"/>
      <c r="J113" s="50"/>
      <c r="K113" s="50"/>
      <c r="L113" s="70"/>
      <c r="M113" s="50"/>
      <c r="N113" s="70"/>
      <c r="O113" s="50"/>
      <c r="P113" s="50"/>
      <c r="Q113" s="56"/>
      <c r="AC113" s="49">
        <f>J113*H113</f>
        <v>0</v>
      </c>
    </row>
    <row r="114" spans="1:31" ht="23.1" customHeight="1" x14ac:dyDescent="0.15">
      <c r="A114" s="12" t="s">
        <v>336</v>
      </c>
      <c r="B114" s="12" t="s">
        <v>394</v>
      </c>
      <c r="C114" s="12" t="s">
        <v>228</v>
      </c>
      <c r="D114" s="56" t="s">
        <v>229</v>
      </c>
      <c r="E114" s="56" t="s">
        <v>230</v>
      </c>
      <c r="F114" s="42" t="s">
        <v>136</v>
      </c>
      <c r="G114" s="39">
        <v>298</v>
      </c>
      <c r="H114" s="50"/>
      <c r="I114" s="70"/>
      <c r="J114" s="50"/>
      <c r="K114" s="50"/>
      <c r="L114" s="70"/>
      <c r="M114" s="50"/>
      <c r="N114" s="70"/>
      <c r="O114" s="50"/>
      <c r="P114" s="50"/>
      <c r="Q114" s="56"/>
      <c r="AC114" s="49">
        <f>J114*H114</f>
        <v>0</v>
      </c>
    </row>
    <row r="115" spans="1:31" ht="23.1" customHeight="1" x14ac:dyDescent="0.15">
      <c r="A115" s="12" t="s">
        <v>350</v>
      </c>
      <c r="B115" s="12" t="s">
        <v>394</v>
      </c>
      <c r="C115" s="12" t="s">
        <v>260</v>
      </c>
      <c r="D115" s="56" t="s">
        <v>261</v>
      </c>
      <c r="E115" s="56" t="s">
        <v>262</v>
      </c>
      <c r="F115" s="42" t="s">
        <v>160</v>
      </c>
      <c r="G115" s="39">
        <v>1</v>
      </c>
      <c r="H115" s="50"/>
      <c r="I115" s="70"/>
      <c r="J115" s="50"/>
      <c r="K115" s="50"/>
      <c r="L115" s="70"/>
      <c r="M115" s="50"/>
      <c r="N115" s="70"/>
      <c r="O115" s="50"/>
      <c r="P115" s="50"/>
      <c r="Q115" s="56"/>
    </row>
    <row r="116" spans="1:31" ht="23.1" customHeight="1" x14ac:dyDescent="0.15">
      <c r="A116" s="12" t="s">
        <v>351</v>
      </c>
      <c r="B116" s="12" t="s">
        <v>394</v>
      </c>
      <c r="C116" s="12" t="s">
        <v>263</v>
      </c>
      <c r="D116" s="56" t="s">
        <v>264</v>
      </c>
      <c r="E116" s="56" t="s">
        <v>265</v>
      </c>
      <c r="F116" s="42" t="s">
        <v>160</v>
      </c>
      <c r="G116" s="39">
        <v>2</v>
      </c>
      <c r="H116" s="50"/>
      <c r="I116" s="70"/>
      <c r="J116" s="50"/>
      <c r="K116" s="50"/>
      <c r="L116" s="70"/>
      <c r="M116" s="50"/>
      <c r="N116" s="70"/>
      <c r="O116" s="50"/>
      <c r="P116" s="50"/>
      <c r="Q116" s="56"/>
    </row>
    <row r="117" spans="1:31" ht="23.1" customHeight="1" x14ac:dyDescent="0.15">
      <c r="A117" s="12" t="s">
        <v>352</v>
      </c>
      <c r="B117" s="12" t="s">
        <v>394</v>
      </c>
      <c r="C117" s="12" t="s">
        <v>266</v>
      </c>
      <c r="D117" s="56" t="s">
        <v>264</v>
      </c>
      <c r="E117" s="56" t="s">
        <v>267</v>
      </c>
      <c r="F117" s="42" t="s">
        <v>160</v>
      </c>
      <c r="G117" s="39">
        <v>8</v>
      </c>
      <c r="H117" s="50"/>
      <c r="I117" s="70"/>
      <c r="J117" s="50"/>
      <c r="K117" s="50"/>
      <c r="L117" s="70"/>
      <c r="M117" s="50"/>
      <c r="N117" s="70"/>
      <c r="O117" s="50"/>
      <c r="P117" s="50"/>
      <c r="Q117" s="56"/>
    </row>
    <row r="118" spans="1:31" ht="23.1" customHeight="1" x14ac:dyDescent="0.15">
      <c r="A118" s="12" t="s">
        <v>385</v>
      </c>
      <c r="B118" s="12" t="s">
        <v>394</v>
      </c>
      <c r="C118" s="12" t="s">
        <v>386</v>
      </c>
      <c r="D118" s="56" t="s">
        <v>376</v>
      </c>
      <c r="E118" s="56" t="s">
        <v>387</v>
      </c>
      <c r="F118" s="42" t="s">
        <v>378</v>
      </c>
      <c r="G118" s="39">
        <v>2</v>
      </c>
      <c r="H118" s="50"/>
      <c r="I118" s="70"/>
      <c r="J118" s="50"/>
      <c r="K118" s="50"/>
      <c r="L118" s="70"/>
      <c r="M118" s="50"/>
      <c r="N118" s="70"/>
      <c r="O118" s="50"/>
      <c r="P118" s="50"/>
      <c r="Q118" s="56"/>
      <c r="AE118" s="49">
        <f>L118</f>
        <v>0</v>
      </c>
    </row>
    <row r="119" spans="1:31" ht="23.1" customHeight="1" x14ac:dyDescent="0.15">
      <c r="A119" s="12" t="s">
        <v>356</v>
      </c>
      <c r="B119" s="12" t="s">
        <v>394</v>
      </c>
      <c r="C119" s="12" t="s">
        <v>277</v>
      </c>
      <c r="D119" s="56" t="s">
        <v>278</v>
      </c>
      <c r="E119" s="56" t="s">
        <v>279</v>
      </c>
      <c r="F119" s="42" t="s">
        <v>280</v>
      </c>
      <c r="G119" s="39">
        <v>1</v>
      </c>
      <c r="H119" s="50"/>
      <c r="I119" s="70"/>
      <c r="J119" s="50"/>
      <c r="K119" s="50"/>
      <c r="L119" s="70"/>
      <c r="M119" s="50"/>
      <c r="N119" s="70"/>
      <c r="O119" s="50"/>
      <c r="P119" s="50"/>
      <c r="Q119" s="56"/>
    </row>
    <row r="120" spans="1:31" ht="23.1" customHeight="1" x14ac:dyDescent="0.15">
      <c r="A120" s="12" t="s">
        <v>409</v>
      </c>
      <c r="B120" s="12" t="s">
        <v>394</v>
      </c>
      <c r="C120" s="12" t="s">
        <v>410</v>
      </c>
      <c r="D120" s="56" t="s">
        <v>411</v>
      </c>
      <c r="E120" s="56" t="s">
        <v>412</v>
      </c>
      <c r="F120" s="42" t="s">
        <v>378</v>
      </c>
      <c r="G120" s="39">
        <v>1</v>
      </c>
      <c r="H120" s="50"/>
      <c r="I120" s="70"/>
      <c r="J120" s="50"/>
      <c r="K120" s="50"/>
      <c r="L120" s="70"/>
      <c r="M120" s="50"/>
      <c r="N120" s="70"/>
      <c r="O120" s="50"/>
      <c r="P120" s="50"/>
      <c r="Q120" s="56"/>
      <c r="AC120" s="49" t="e">
        <f>TRUNC(TRUNC(SUM(AC108:AC119))*#REF!/100)</f>
        <v>#REF!</v>
      </c>
      <c r="AD120" s="49">
        <f>TRUNC(SUM(I108:I119))+TRUNC(SUM(N108:N119))</f>
        <v>0</v>
      </c>
    </row>
    <row r="121" spans="1:31" ht="23.1" customHeight="1" x14ac:dyDescent="0.15">
      <c r="A121" s="12" t="s">
        <v>360</v>
      </c>
      <c r="B121" s="12" t="s">
        <v>394</v>
      </c>
      <c r="C121" s="12" t="s">
        <v>288</v>
      </c>
      <c r="D121" s="56" t="s">
        <v>289</v>
      </c>
      <c r="E121" s="56" t="s">
        <v>290</v>
      </c>
      <c r="F121" s="42" t="s">
        <v>291</v>
      </c>
      <c r="G121" s="39">
        <v>5</v>
      </c>
      <c r="H121" s="50"/>
      <c r="I121" s="70"/>
      <c r="J121" s="50"/>
      <c r="K121" s="50"/>
      <c r="L121" s="70"/>
      <c r="M121" s="50"/>
      <c r="N121" s="70"/>
      <c r="O121" s="50"/>
      <c r="P121" s="50"/>
      <c r="Q121" s="56"/>
      <c r="AE121" s="49">
        <f>L121</f>
        <v>0</v>
      </c>
    </row>
    <row r="122" spans="1:31" ht="23.1" customHeight="1" x14ac:dyDescent="0.15">
      <c r="A122" s="12" t="s">
        <v>361</v>
      </c>
      <c r="B122" s="12" t="s">
        <v>394</v>
      </c>
      <c r="C122" s="12" t="s">
        <v>292</v>
      </c>
      <c r="D122" s="56" t="s">
        <v>289</v>
      </c>
      <c r="E122" s="56" t="s">
        <v>293</v>
      </c>
      <c r="F122" s="42" t="s">
        <v>291</v>
      </c>
      <c r="G122" s="39">
        <v>22</v>
      </c>
      <c r="H122" s="50"/>
      <c r="I122" s="70"/>
      <c r="J122" s="50"/>
      <c r="K122" s="50"/>
      <c r="L122" s="70"/>
      <c r="M122" s="50"/>
      <c r="N122" s="70"/>
      <c r="O122" s="50"/>
      <c r="P122" s="50"/>
      <c r="Q122" s="56"/>
      <c r="AE122" s="49">
        <f>L122</f>
        <v>0</v>
      </c>
    </row>
    <row r="123" spans="1:31" ht="23.1" customHeight="1" x14ac:dyDescent="0.15">
      <c r="A123" s="12" t="s">
        <v>413</v>
      </c>
      <c r="B123" s="12" t="s">
        <v>394</v>
      </c>
      <c r="C123" s="12" t="s">
        <v>414</v>
      </c>
      <c r="D123" s="56" t="s">
        <v>415</v>
      </c>
      <c r="E123" s="56" t="s">
        <v>416</v>
      </c>
      <c r="F123" s="42" t="s">
        <v>378</v>
      </c>
      <c r="G123" s="39">
        <v>1</v>
      </c>
      <c r="H123" s="50"/>
      <c r="I123" s="70"/>
      <c r="J123" s="50"/>
      <c r="K123" s="50"/>
      <c r="L123" s="70"/>
      <c r="M123" s="50"/>
      <c r="N123" s="70"/>
      <c r="O123" s="50"/>
      <c r="P123" s="50"/>
      <c r="Q123" s="56"/>
    </row>
    <row r="124" spans="1:31" ht="23.1" customHeight="1" x14ac:dyDescent="0.15">
      <c r="D124" s="56"/>
      <c r="E124" s="56"/>
      <c r="F124" s="42"/>
      <c r="G124" s="39"/>
      <c r="H124" s="50"/>
      <c r="I124" s="70"/>
      <c r="J124" s="50"/>
      <c r="K124" s="50"/>
      <c r="L124" s="70"/>
      <c r="M124" s="50"/>
      <c r="N124" s="70"/>
      <c r="O124" s="50"/>
      <c r="P124" s="50"/>
      <c r="Q124" s="56"/>
      <c r="AC124" s="49" t="e">
        <f>TRUNC(AE124*#REF!/100)</f>
        <v>#REF!</v>
      </c>
      <c r="AD124" s="49">
        <f>TRUNC(SUM(L108:L122))</f>
        <v>0</v>
      </c>
      <c r="AE124" s="49">
        <f>TRUNC(SUM(AE108:AE123))</f>
        <v>0</v>
      </c>
    </row>
    <row r="125" spans="1:31" ht="23.1" customHeight="1" x14ac:dyDescent="0.15">
      <c r="D125" s="56"/>
      <c r="E125" s="56"/>
      <c r="F125" s="42"/>
      <c r="G125" s="39"/>
      <c r="H125" s="50"/>
      <c r="I125" s="70"/>
      <c r="J125" s="50"/>
      <c r="K125" s="50"/>
      <c r="L125" s="70"/>
      <c r="M125" s="50"/>
      <c r="N125" s="70"/>
      <c r="O125" s="50"/>
      <c r="P125" s="50"/>
      <c r="Q125" s="56"/>
    </row>
    <row r="126" spans="1:31" ht="23.1" customHeight="1" x14ac:dyDescent="0.15">
      <c r="D126" s="56"/>
      <c r="E126" s="56"/>
      <c r="F126" s="42"/>
      <c r="G126" s="39"/>
      <c r="H126" s="50"/>
      <c r="I126" s="70"/>
      <c r="J126" s="50"/>
      <c r="K126" s="50"/>
      <c r="L126" s="70"/>
      <c r="M126" s="50"/>
      <c r="N126" s="70"/>
      <c r="O126" s="50"/>
      <c r="P126" s="50"/>
      <c r="Q126" s="56"/>
    </row>
    <row r="127" spans="1:31" ht="23.1" customHeight="1" x14ac:dyDescent="0.15">
      <c r="D127" s="56"/>
      <c r="E127" s="56"/>
      <c r="F127" s="42"/>
      <c r="G127" s="39"/>
      <c r="H127" s="50"/>
      <c r="I127" s="70"/>
      <c r="J127" s="50"/>
      <c r="K127" s="50"/>
      <c r="L127" s="70"/>
      <c r="M127" s="50"/>
      <c r="N127" s="70"/>
      <c r="O127" s="50"/>
      <c r="P127" s="50"/>
      <c r="Q127" s="56"/>
    </row>
    <row r="128" spans="1:31" ht="23.1" customHeight="1" x14ac:dyDescent="0.15">
      <c r="D128" s="56"/>
      <c r="E128" s="56"/>
      <c r="F128" s="42"/>
      <c r="G128" s="39"/>
      <c r="H128" s="50"/>
      <c r="I128" s="70"/>
      <c r="J128" s="50"/>
      <c r="K128" s="50"/>
      <c r="L128" s="70"/>
      <c r="M128" s="50"/>
      <c r="N128" s="70"/>
      <c r="O128" s="50"/>
      <c r="P128" s="50"/>
      <c r="Q128" s="56"/>
    </row>
    <row r="129" spans="1:29" ht="23.1" customHeight="1" x14ac:dyDescent="0.15">
      <c r="D129" s="56"/>
      <c r="E129" s="56"/>
      <c r="F129" s="42"/>
      <c r="G129" s="39"/>
      <c r="H129" s="50"/>
      <c r="I129" s="70"/>
      <c r="J129" s="50"/>
      <c r="K129" s="50"/>
      <c r="L129" s="70"/>
      <c r="M129" s="50"/>
      <c r="N129" s="70"/>
      <c r="O129" s="50"/>
      <c r="P129" s="50"/>
      <c r="Q129" s="56"/>
    </row>
    <row r="130" spans="1:29" ht="23.1" customHeight="1" x14ac:dyDescent="0.15">
      <c r="D130" s="56"/>
      <c r="E130" s="56"/>
      <c r="F130" s="42"/>
      <c r="G130" s="39"/>
      <c r="H130" s="50"/>
      <c r="I130" s="70"/>
      <c r="J130" s="50"/>
      <c r="K130" s="50"/>
      <c r="L130" s="70"/>
      <c r="M130" s="50"/>
      <c r="N130" s="70"/>
      <c r="O130" s="50"/>
      <c r="P130" s="50"/>
      <c r="Q130" s="56"/>
    </row>
    <row r="131" spans="1:29" ht="23.1" customHeight="1" x14ac:dyDescent="0.15">
      <c r="D131" s="56"/>
      <c r="E131" s="56"/>
      <c r="F131" s="42"/>
      <c r="G131" s="39"/>
      <c r="H131" s="50"/>
      <c r="I131" s="70"/>
      <c r="J131" s="50"/>
      <c r="K131" s="50"/>
      <c r="L131" s="70"/>
      <c r="M131" s="50"/>
      <c r="N131" s="70"/>
      <c r="O131" s="50"/>
      <c r="P131" s="50"/>
      <c r="Q131" s="56"/>
    </row>
    <row r="132" spans="1:29" ht="23.1" customHeight="1" x14ac:dyDescent="0.15">
      <c r="D132" s="56"/>
      <c r="E132" s="56"/>
      <c r="F132" s="42"/>
      <c r="G132" s="39"/>
      <c r="H132" s="50"/>
      <c r="I132" s="70"/>
      <c r="J132" s="50"/>
      <c r="K132" s="50"/>
      <c r="L132" s="70"/>
      <c r="M132" s="50"/>
      <c r="N132" s="70"/>
      <c r="O132" s="50"/>
      <c r="P132" s="50"/>
      <c r="Q132" s="56"/>
    </row>
    <row r="133" spans="1:29" ht="23.1" customHeight="1" x14ac:dyDescent="0.15">
      <c r="B133" s="12" t="s">
        <v>388</v>
      </c>
      <c r="D133" s="56" t="s">
        <v>389</v>
      </c>
      <c r="E133" s="56"/>
      <c r="F133" s="42"/>
      <c r="G133" s="39"/>
      <c r="H133" s="50"/>
      <c r="I133" s="70"/>
      <c r="J133" s="50"/>
      <c r="K133" s="50"/>
      <c r="L133" s="70"/>
      <c r="M133" s="50"/>
      <c r="N133" s="70"/>
      <c r="O133" s="50"/>
      <c r="P133" s="50"/>
      <c r="Q133" s="56"/>
    </row>
    <row r="134" spans="1:29" ht="23.1" customHeight="1" x14ac:dyDescent="0.15">
      <c r="B134" s="12" t="s">
        <v>397</v>
      </c>
      <c r="D134" s="93" t="s">
        <v>401</v>
      </c>
      <c r="E134" s="94"/>
      <c r="F134" s="94"/>
      <c r="G134" s="94"/>
      <c r="H134" s="94"/>
      <c r="I134" s="94"/>
      <c r="J134" s="94"/>
      <c r="K134" s="94"/>
      <c r="L134" s="94"/>
      <c r="M134" s="94"/>
      <c r="N134" s="94"/>
      <c r="O134" s="94"/>
      <c r="P134" s="94"/>
      <c r="Q134" s="95"/>
    </row>
    <row r="135" spans="1:29" ht="23.1" customHeight="1" x14ac:dyDescent="0.15">
      <c r="A135" s="12" t="s">
        <v>297</v>
      </c>
      <c r="B135" s="12" t="s">
        <v>395</v>
      </c>
      <c r="C135" s="12" t="s">
        <v>139</v>
      </c>
      <c r="D135" s="56" t="s">
        <v>134</v>
      </c>
      <c r="E135" s="56" t="s">
        <v>140</v>
      </c>
      <c r="F135" s="42" t="s">
        <v>136</v>
      </c>
      <c r="G135" s="39">
        <v>7.3</v>
      </c>
      <c r="H135" s="50"/>
      <c r="I135" s="70"/>
      <c r="J135" s="50"/>
      <c r="K135" s="50"/>
      <c r="L135" s="70"/>
      <c r="M135" s="50"/>
      <c r="N135" s="70"/>
      <c r="O135" s="50"/>
      <c r="P135" s="50"/>
      <c r="Q135" s="56"/>
      <c r="AB135" s="49" t="e">
        <f>합산자재!H6</f>
        <v>#REF!</v>
      </c>
      <c r="AC135" s="49">
        <f t="shared" ref="AC135:AC142" si="2">J135*H135</f>
        <v>0</v>
      </c>
    </row>
    <row r="136" spans="1:29" ht="23.1" customHeight="1" x14ac:dyDescent="0.15">
      <c r="A136" s="12" t="s">
        <v>298</v>
      </c>
      <c r="B136" s="12" t="s">
        <v>395</v>
      </c>
      <c r="C136" s="12" t="s">
        <v>141</v>
      </c>
      <c r="D136" s="56" t="s">
        <v>134</v>
      </c>
      <c r="E136" s="56" t="s">
        <v>142</v>
      </c>
      <c r="F136" s="42" t="s">
        <v>136</v>
      </c>
      <c r="G136" s="39">
        <v>5.3</v>
      </c>
      <c r="H136" s="50"/>
      <c r="I136" s="70"/>
      <c r="J136" s="50"/>
      <c r="K136" s="50"/>
      <c r="L136" s="70"/>
      <c r="M136" s="50"/>
      <c r="N136" s="70"/>
      <c r="O136" s="50"/>
      <c r="P136" s="50"/>
      <c r="Q136" s="56"/>
      <c r="AB136" s="49" t="e">
        <f>합산자재!H7</f>
        <v>#REF!</v>
      </c>
      <c r="AC136" s="49">
        <f t="shared" si="2"/>
        <v>0</v>
      </c>
    </row>
    <row r="137" spans="1:29" ht="23.1" customHeight="1" x14ac:dyDescent="0.15">
      <c r="A137" s="12" t="s">
        <v>300</v>
      </c>
      <c r="B137" s="12" t="s">
        <v>395</v>
      </c>
      <c r="C137" s="12" t="s">
        <v>145</v>
      </c>
      <c r="D137" s="56" t="s">
        <v>146</v>
      </c>
      <c r="E137" s="56" t="s">
        <v>147</v>
      </c>
      <c r="F137" s="42" t="s">
        <v>136</v>
      </c>
      <c r="G137" s="39">
        <v>95.1</v>
      </c>
      <c r="H137" s="50"/>
      <c r="I137" s="70"/>
      <c r="J137" s="50"/>
      <c r="K137" s="50"/>
      <c r="L137" s="70"/>
      <c r="M137" s="50"/>
      <c r="N137" s="70"/>
      <c r="O137" s="50"/>
      <c r="P137" s="50"/>
      <c r="Q137" s="56"/>
      <c r="AB137" s="49" t="e">
        <f>합산자재!H9</f>
        <v>#REF!</v>
      </c>
      <c r="AC137" s="49">
        <f t="shared" si="2"/>
        <v>0</v>
      </c>
    </row>
    <row r="138" spans="1:29" ht="23.1" customHeight="1" x14ac:dyDescent="0.15">
      <c r="A138" s="12" t="s">
        <v>332</v>
      </c>
      <c r="B138" s="12" t="s">
        <v>395</v>
      </c>
      <c r="C138" s="12" t="s">
        <v>219</v>
      </c>
      <c r="D138" s="56" t="s">
        <v>220</v>
      </c>
      <c r="E138" s="56" t="s">
        <v>221</v>
      </c>
      <c r="F138" s="42" t="s">
        <v>136</v>
      </c>
      <c r="G138" s="39">
        <v>106.7</v>
      </c>
      <c r="H138" s="50"/>
      <c r="I138" s="70"/>
      <c r="J138" s="50"/>
      <c r="K138" s="50"/>
      <c r="L138" s="70"/>
      <c r="M138" s="50"/>
      <c r="N138" s="70"/>
      <c r="O138" s="50"/>
      <c r="P138" s="50"/>
      <c r="Q138" s="56"/>
      <c r="AC138" s="49">
        <f t="shared" si="2"/>
        <v>0</v>
      </c>
    </row>
    <row r="139" spans="1:29" ht="23.1" customHeight="1" x14ac:dyDescent="0.15">
      <c r="A139" s="12" t="s">
        <v>334</v>
      </c>
      <c r="B139" s="12" t="s">
        <v>395</v>
      </c>
      <c r="C139" s="12" t="s">
        <v>224</v>
      </c>
      <c r="D139" s="56" t="s">
        <v>220</v>
      </c>
      <c r="E139" s="56" t="s">
        <v>225</v>
      </c>
      <c r="F139" s="42" t="s">
        <v>136</v>
      </c>
      <c r="G139" s="39">
        <v>15.6</v>
      </c>
      <c r="H139" s="50"/>
      <c r="I139" s="70"/>
      <c r="J139" s="50"/>
      <c r="K139" s="50"/>
      <c r="L139" s="70"/>
      <c r="M139" s="50"/>
      <c r="N139" s="70"/>
      <c r="O139" s="50"/>
      <c r="P139" s="50"/>
      <c r="Q139" s="56"/>
      <c r="AC139" s="49">
        <f t="shared" si="2"/>
        <v>0</v>
      </c>
    </row>
    <row r="140" spans="1:29" ht="23.1" customHeight="1" x14ac:dyDescent="0.15">
      <c r="A140" s="12" t="s">
        <v>337</v>
      </c>
      <c r="B140" s="12" t="s">
        <v>395</v>
      </c>
      <c r="C140" s="12" t="s">
        <v>231</v>
      </c>
      <c r="D140" s="56" t="s">
        <v>229</v>
      </c>
      <c r="E140" s="56" t="s">
        <v>232</v>
      </c>
      <c r="F140" s="42" t="s">
        <v>136</v>
      </c>
      <c r="G140" s="39">
        <v>293.8</v>
      </c>
      <c r="H140" s="50"/>
      <c r="I140" s="70"/>
      <c r="J140" s="50"/>
      <c r="K140" s="50"/>
      <c r="L140" s="70"/>
      <c r="M140" s="50"/>
      <c r="N140" s="70"/>
      <c r="O140" s="50"/>
      <c r="P140" s="50"/>
      <c r="Q140" s="56"/>
      <c r="AC140" s="49">
        <f t="shared" si="2"/>
        <v>0</v>
      </c>
    </row>
    <row r="141" spans="1:29" ht="23.1" customHeight="1" x14ac:dyDescent="0.15">
      <c r="A141" s="12" t="s">
        <v>338</v>
      </c>
      <c r="B141" s="12" t="s">
        <v>395</v>
      </c>
      <c r="C141" s="12" t="s">
        <v>233</v>
      </c>
      <c r="D141" s="56" t="s">
        <v>229</v>
      </c>
      <c r="E141" s="56" t="s">
        <v>234</v>
      </c>
      <c r="F141" s="42" t="s">
        <v>136</v>
      </c>
      <c r="G141" s="39">
        <v>37</v>
      </c>
      <c r="H141" s="50"/>
      <c r="I141" s="70"/>
      <c r="J141" s="50"/>
      <c r="K141" s="50"/>
      <c r="L141" s="70"/>
      <c r="M141" s="50"/>
      <c r="N141" s="70"/>
      <c r="O141" s="50"/>
      <c r="P141" s="50"/>
      <c r="Q141" s="56"/>
      <c r="AC141" s="49">
        <f t="shared" si="2"/>
        <v>0</v>
      </c>
    </row>
    <row r="142" spans="1:29" ht="23.1" customHeight="1" x14ac:dyDescent="0.15">
      <c r="A142" s="12" t="s">
        <v>340</v>
      </c>
      <c r="B142" s="12" t="s">
        <v>395</v>
      </c>
      <c r="C142" s="12" t="s">
        <v>237</v>
      </c>
      <c r="D142" s="56" t="s">
        <v>229</v>
      </c>
      <c r="E142" s="56" t="s">
        <v>238</v>
      </c>
      <c r="F142" s="42" t="s">
        <v>136</v>
      </c>
      <c r="G142" s="39">
        <v>26.7</v>
      </c>
      <c r="H142" s="50"/>
      <c r="I142" s="70"/>
      <c r="J142" s="50"/>
      <c r="K142" s="50"/>
      <c r="L142" s="70"/>
      <c r="M142" s="50"/>
      <c r="N142" s="70"/>
      <c r="O142" s="50"/>
      <c r="P142" s="50"/>
      <c r="Q142" s="56"/>
      <c r="AC142" s="49">
        <f t="shared" si="2"/>
        <v>0</v>
      </c>
    </row>
    <row r="143" spans="1:29" ht="23.1" customHeight="1" x14ac:dyDescent="0.15">
      <c r="A143" s="12" t="s">
        <v>346</v>
      </c>
      <c r="B143" s="12" t="s">
        <v>395</v>
      </c>
      <c r="C143" s="12" t="s">
        <v>251</v>
      </c>
      <c r="D143" s="56" t="s">
        <v>252</v>
      </c>
      <c r="E143" s="56" t="s">
        <v>253</v>
      </c>
      <c r="F143" s="42" t="s">
        <v>160</v>
      </c>
      <c r="G143" s="39">
        <v>1</v>
      </c>
      <c r="H143" s="50"/>
      <c r="I143" s="70"/>
      <c r="J143" s="50"/>
      <c r="K143" s="50"/>
      <c r="L143" s="70"/>
      <c r="M143" s="50"/>
      <c r="N143" s="70"/>
      <c r="O143" s="50"/>
      <c r="P143" s="50"/>
      <c r="Q143" s="56"/>
    </row>
    <row r="144" spans="1:29" ht="23.1" customHeight="1" x14ac:dyDescent="0.15">
      <c r="A144" s="12" t="s">
        <v>347</v>
      </c>
      <c r="B144" s="12" t="s">
        <v>395</v>
      </c>
      <c r="C144" s="12" t="s">
        <v>254</v>
      </c>
      <c r="D144" s="56" t="s">
        <v>252</v>
      </c>
      <c r="E144" s="56" t="s">
        <v>255</v>
      </c>
      <c r="F144" s="42" t="s">
        <v>160</v>
      </c>
      <c r="G144" s="39">
        <v>1</v>
      </c>
      <c r="H144" s="50"/>
      <c r="I144" s="70"/>
      <c r="J144" s="50"/>
      <c r="K144" s="50"/>
      <c r="L144" s="70"/>
      <c r="M144" s="50"/>
      <c r="N144" s="70"/>
      <c r="O144" s="50"/>
      <c r="P144" s="50"/>
      <c r="Q144" s="56"/>
    </row>
    <row r="145" spans="1:31" ht="23.1" customHeight="1" x14ac:dyDescent="0.15">
      <c r="A145" s="12" t="s">
        <v>349</v>
      </c>
      <c r="B145" s="12" t="s">
        <v>395</v>
      </c>
      <c r="C145" s="12" t="s">
        <v>258</v>
      </c>
      <c r="D145" s="56" t="s">
        <v>259</v>
      </c>
      <c r="E145" s="56" t="s">
        <v>257</v>
      </c>
      <c r="F145" s="42" t="s">
        <v>160</v>
      </c>
      <c r="G145" s="39">
        <v>15</v>
      </c>
      <c r="H145" s="50"/>
      <c r="I145" s="70"/>
      <c r="J145" s="50"/>
      <c r="K145" s="50"/>
      <c r="L145" s="70"/>
      <c r="M145" s="50"/>
      <c r="N145" s="70"/>
      <c r="O145" s="50"/>
      <c r="P145" s="50"/>
      <c r="Q145" s="56"/>
    </row>
    <row r="146" spans="1:31" ht="23.1" customHeight="1" x14ac:dyDescent="0.15">
      <c r="A146" s="12" t="s">
        <v>353</v>
      </c>
      <c r="B146" s="12" t="s">
        <v>395</v>
      </c>
      <c r="C146" s="12" t="s">
        <v>268</v>
      </c>
      <c r="D146" s="56" t="s">
        <v>269</v>
      </c>
      <c r="E146" s="56" t="s">
        <v>270</v>
      </c>
      <c r="F146" s="42" t="s">
        <v>160</v>
      </c>
      <c r="G146" s="39">
        <v>8</v>
      </c>
      <c r="H146" s="50"/>
      <c r="I146" s="70"/>
      <c r="J146" s="50"/>
      <c r="K146" s="50"/>
      <c r="L146" s="70"/>
      <c r="M146" s="50"/>
      <c r="N146" s="70"/>
      <c r="O146" s="50"/>
      <c r="P146" s="50"/>
      <c r="Q146" s="56"/>
    </row>
    <row r="147" spans="1:31" ht="23.1" customHeight="1" x14ac:dyDescent="0.15">
      <c r="A147" s="12" t="s">
        <v>360</v>
      </c>
      <c r="B147" s="12" t="s">
        <v>395</v>
      </c>
      <c r="C147" s="12" t="s">
        <v>288</v>
      </c>
      <c r="D147" s="56" t="s">
        <v>289</v>
      </c>
      <c r="E147" s="56" t="s">
        <v>290</v>
      </c>
      <c r="F147" s="42" t="s">
        <v>291</v>
      </c>
      <c r="G147" s="39">
        <v>3</v>
      </c>
      <c r="H147" s="50"/>
      <c r="I147" s="70"/>
      <c r="J147" s="50"/>
      <c r="K147" s="50"/>
      <c r="L147" s="70"/>
      <c r="M147" s="50"/>
      <c r="N147" s="70"/>
      <c r="O147" s="50"/>
      <c r="P147" s="50"/>
      <c r="Q147" s="56"/>
      <c r="AE147" s="49">
        <f>L147</f>
        <v>0</v>
      </c>
    </row>
    <row r="148" spans="1:31" ht="23.1" customHeight="1" x14ac:dyDescent="0.15">
      <c r="A148" s="12" t="s">
        <v>361</v>
      </c>
      <c r="B148" s="12" t="s">
        <v>395</v>
      </c>
      <c r="C148" s="12" t="s">
        <v>292</v>
      </c>
      <c r="D148" s="56" t="s">
        <v>289</v>
      </c>
      <c r="E148" s="56" t="s">
        <v>293</v>
      </c>
      <c r="F148" s="42" t="s">
        <v>291</v>
      </c>
      <c r="G148" s="39">
        <v>4</v>
      </c>
      <c r="H148" s="50"/>
      <c r="I148" s="70"/>
      <c r="J148" s="50"/>
      <c r="K148" s="50"/>
      <c r="L148" s="70"/>
      <c r="M148" s="50"/>
      <c r="N148" s="70"/>
      <c r="O148" s="50"/>
      <c r="P148" s="50"/>
      <c r="Q148" s="56"/>
      <c r="AE148" s="49">
        <f>L148</f>
        <v>0</v>
      </c>
    </row>
    <row r="149" spans="1:31" ht="23.1" customHeight="1" x14ac:dyDescent="0.15">
      <c r="A149" s="12" t="s">
        <v>413</v>
      </c>
      <c r="B149" s="12" t="s">
        <v>395</v>
      </c>
      <c r="C149" s="12" t="s">
        <v>414</v>
      </c>
      <c r="D149" s="56" t="s">
        <v>415</v>
      </c>
      <c r="E149" s="56" t="s">
        <v>416</v>
      </c>
      <c r="F149" s="42" t="s">
        <v>378</v>
      </c>
      <c r="G149" s="39">
        <v>1</v>
      </c>
      <c r="H149" s="50"/>
      <c r="I149" s="70"/>
      <c r="J149" s="50"/>
      <c r="K149" s="50"/>
      <c r="L149" s="70"/>
      <c r="M149" s="50"/>
      <c r="N149" s="70"/>
      <c r="O149" s="50"/>
      <c r="P149" s="50"/>
      <c r="Q149" s="56"/>
    </row>
    <row r="150" spans="1:31" ht="23.1" customHeight="1" x14ac:dyDescent="0.15">
      <c r="D150" s="56"/>
      <c r="E150" s="56"/>
      <c r="F150" s="42"/>
      <c r="G150" s="39"/>
      <c r="H150" s="50"/>
      <c r="I150" s="70"/>
      <c r="J150" s="50"/>
      <c r="K150" s="50"/>
      <c r="L150" s="70"/>
      <c r="M150" s="50"/>
      <c r="N150" s="70"/>
      <c r="O150" s="50"/>
      <c r="P150" s="50"/>
      <c r="Q150" s="56"/>
      <c r="AC150" s="49" t="e">
        <f>TRUNC(AE150*#REF!/100)</f>
        <v>#REF!</v>
      </c>
      <c r="AD150" s="49">
        <f>TRUNC(SUM(L134:L148))</f>
        <v>0</v>
      </c>
      <c r="AE150" s="49">
        <f>TRUNC(SUM(AE134:AE149))</f>
        <v>0</v>
      </c>
    </row>
    <row r="151" spans="1:31" ht="23.1" customHeight="1" x14ac:dyDescent="0.15">
      <c r="D151" s="56"/>
      <c r="E151" s="56"/>
      <c r="F151" s="42"/>
      <c r="G151" s="39"/>
      <c r="H151" s="50"/>
      <c r="I151" s="70"/>
      <c r="J151" s="50"/>
      <c r="K151" s="50"/>
      <c r="L151" s="70"/>
      <c r="M151" s="50"/>
      <c r="N151" s="70"/>
      <c r="O151" s="50"/>
      <c r="P151" s="50"/>
      <c r="Q151" s="56"/>
    </row>
    <row r="152" spans="1:31" ht="23.1" customHeight="1" x14ac:dyDescent="0.15">
      <c r="D152" s="56"/>
      <c r="E152" s="56"/>
      <c r="F152" s="42"/>
      <c r="G152" s="39"/>
      <c r="H152" s="50"/>
      <c r="I152" s="70"/>
      <c r="J152" s="50"/>
      <c r="K152" s="50"/>
      <c r="L152" s="70"/>
      <c r="M152" s="50"/>
      <c r="N152" s="70"/>
      <c r="O152" s="50"/>
      <c r="P152" s="50"/>
      <c r="Q152" s="56"/>
    </row>
    <row r="153" spans="1:31" ht="23.1" customHeight="1" x14ac:dyDescent="0.15">
      <c r="D153" s="56"/>
      <c r="E153" s="56"/>
      <c r="F153" s="42"/>
      <c r="G153" s="39"/>
      <c r="H153" s="50"/>
      <c r="I153" s="70"/>
      <c r="J153" s="50"/>
      <c r="K153" s="50"/>
      <c r="L153" s="70"/>
      <c r="M153" s="50"/>
      <c r="N153" s="70"/>
      <c r="O153" s="50"/>
      <c r="P153" s="50"/>
      <c r="Q153" s="56"/>
    </row>
    <row r="154" spans="1:31" ht="23.1" customHeight="1" x14ac:dyDescent="0.15">
      <c r="D154" s="56"/>
      <c r="E154" s="56"/>
      <c r="F154" s="42"/>
      <c r="G154" s="39"/>
      <c r="H154" s="50"/>
      <c r="I154" s="70"/>
      <c r="J154" s="50"/>
      <c r="K154" s="50"/>
      <c r="L154" s="70"/>
      <c r="M154" s="50"/>
      <c r="N154" s="70"/>
      <c r="O154" s="50"/>
      <c r="P154" s="50"/>
      <c r="Q154" s="56"/>
    </row>
    <row r="155" spans="1:31" ht="23.1" customHeight="1" x14ac:dyDescent="0.15">
      <c r="D155" s="56"/>
      <c r="E155" s="56"/>
      <c r="F155" s="42"/>
      <c r="G155" s="39"/>
      <c r="H155" s="50"/>
      <c r="I155" s="70"/>
      <c r="J155" s="50"/>
      <c r="K155" s="50"/>
      <c r="L155" s="70"/>
      <c r="M155" s="50"/>
      <c r="N155" s="70"/>
      <c r="O155" s="50"/>
      <c r="P155" s="50"/>
      <c r="Q155" s="56"/>
    </row>
    <row r="156" spans="1:31" ht="23.1" customHeight="1" x14ac:dyDescent="0.15">
      <c r="D156" s="56"/>
      <c r="E156" s="56"/>
      <c r="F156" s="42"/>
      <c r="G156" s="39"/>
      <c r="H156" s="50"/>
      <c r="I156" s="70"/>
      <c r="J156" s="50"/>
      <c r="K156" s="50"/>
      <c r="L156" s="70"/>
      <c r="M156" s="50"/>
      <c r="N156" s="70"/>
      <c r="O156" s="50"/>
      <c r="P156" s="50"/>
      <c r="Q156" s="56"/>
    </row>
    <row r="157" spans="1:31" ht="23.1" customHeight="1" x14ac:dyDescent="0.15">
      <c r="D157" s="56"/>
      <c r="E157" s="56"/>
      <c r="F157" s="42"/>
      <c r="G157" s="39"/>
      <c r="H157" s="50"/>
      <c r="I157" s="70"/>
      <c r="J157" s="50"/>
      <c r="K157" s="50"/>
      <c r="L157" s="70"/>
      <c r="M157" s="50"/>
      <c r="N157" s="70"/>
      <c r="O157" s="50"/>
      <c r="P157" s="50"/>
      <c r="Q157" s="56"/>
    </row>
    <row r="158" spans="1:31" ht="23.1" customHeight="1" x14ac:dyDescent="0.15">
      <c r="D158" s="56"/>
      <c r="E158" s="56"/>
      <c r="F158" s="42"/>
      <c r="G158" s="39"/>
      <c r="H158" s="50"/>
      <c r="I158" s="70"/>
      <c r="J158" s="50"/>
      <c r="K158" s="50"/>
      <c r="L158" s="70"/>
      <c r="M158" s="50"/>
      <c r="N158" s="70"/>
      <c r="O158" s="50"/>
      <c r="P158" s="50"/>
      <c r="Q158" s="56"/>
    </row>
    <row r="159" spans="1:31" ht="23.1" customHeight="1" x14ac:dyDescent="0.15">
      <c r="B159" s="12" t="s">
        <v>388</v>
      </c>
      <c r="D159" s="56" t="s">
        <v>389</v>
      </c>
      <c r="E159" s="56"/>
      <c r="F159" s="42"/>
      <c r="G159" s="39"/>
      <c r="H159" s="50"/>
      <c r="I159" s="70"/>
      <c r="J159" s="50"/>
      <c r="K159" s="50"/>
      <c r="L159" s="70"/>
      <c r="M159" s="50"/>
      <c r="N159" s="70"/>
      <c r="O159" s="50"/>
      <c r="P159" s="50"/>
      <c r="Q159" s="56"/>
    </row>
  </sheetData>
  <mergeCells count="19">
    <mergeCell ref="W1:Y1"/>
    <mergeCell ref="D1:N1"/>
    <mergeCell ref="E2:E3"/>
    <mergeCell ref="D2:D3"/>
    <mergeCell ref="J2:L2"/>
    <mergeCell ref="M2:N2"/>
    <mergeCell ref="G2:G3"/>
    <mergeCell ref="H2:I2"/>
    <mergeCell ref="P2:P3"/>
    <mergeCell ref="F2:F3"/>
    <mergeCell ref="Q2:Q3"/>
    <mergeCell ref="D82:Q82"/>
    <mergeCell ref="D108:Q108"/>
    <mergeCell ref="D134:Q134"/>
    <mergeCell ref="A2:A3"/>
    <mergeCell ref="B2:B3"/>
    <mergeCell ref="C2:C3"/>
    <mergeCell ref="D4:Q4"/>
    <mergeCell ref="D56:Q56"/>
  </mergeCells>
  <phoneticPr fontId="2" type="noConversion"/>
  <printOptions horizontalCentered="1" verticalCentered="1"/>
  <pageMargins left="0.74803149606299213" right="0.35433070866141736" top="0.78740157480314965" bottom="0.39370078740157483" header="0.51181102362204722" footer="0.47244094488188981"/>
  <pageSetup paperSize="9" scale="75" orientation="landscape" r:id="rId1"/>
  <headerFooter alignWithMargins="0">
    <oddHeader>&amp;C&amp;18내   역   서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47"/>
  <sheetViews>
    <sheetView workbookViewId="0">
      <selection activeCell="D4" sqref="D4:T4"/>
    </sheetView>
  </sheetViews>
  <sheetFormatPr defaultRowHeight="13.5" x14ac:dyDescent="0.15"/>
  <cols>
    <col min="1" max="1" width="8.88671875" style="1"/>
    <col min="2" max="2" width="3.109375" style="1" customWidth="1"/>
    <col min="3" max="6" width="8.88671875" style="1"/>
    <col min="7" max="7" width="7.77734375" style="1" customWidth="1"/>
    <col min="8" max="8" width="5.33203125" style="1" customWidth="1"/>
    <col min="9" max="9" width="9.44140625" style="1" customWidth="1"/>
    <col min="10" max="25" width="8.88671875" style="1"/>
    <col min="26" max="26" width="37.77734375" style="1" customWidth="1"/>
    <col min="27" max="16384" width="8.88671875" style="1"/>
  </cols>
  <sheetData>
    <row r="1" spans="1:26" ht="35.25" x14ac:dyDescent="0.4">
      <c r="A1" s="106" t="str">
        <f>표지!A1</f>
        <v>見 積 書</v>
      </c>
      <c r="B1" s="106"/>
      <c r="C1" s="106"/>
      <c r="D1" s="106"/>
      <c r="E1" s="106"/>
      <c r="F1" s="106"/>
      <c r="G1" s="106"/>
      <c r="H1" s="106"/>
      <c r="I1" s="106"/>
      <c r="P1" s="1" t="s">
        <v>70</v>
      </c>
      <c r="Z1" s="2" t="s">
        <v>99</v>
      </c>
    </row>
    <row r="2" spans="1:26" ht="6" customHeight="1" x14ac:dyDescent="0.15"/>
    <row r="3" spans="1:26" ht="8.1" customHeight="1" x14ac:dyDescent="0.15"/>
    <row r="4" spans="1:26" ht="8.1" customHeight="1" x14ac:dyDescent="0.15"/>
    <row r="5" spans="1:26" ht="8.1" customHeight="1" x14ac:dyDescent="0.15"/>
    <row r="6" spans="1:26" ht="8.1" customHeight="1" x14ac:dyDescent="0.15"/>
    <row r="7" spans="1:26" ht="8.1" customHeight="1" x14ac:dyDescent="0.15"/>
    <row r="8" spans="1:26" ht="8.1" customHeight="1" x14ac:dyDescent="0.15"/>
    <row r="9" spans="1:26" ht="8.1" customHeight="1" x14ac:dyDescent="0.15"/>
    <row r="10" spans="1:26" ht="8.1" customHeight="1" x14ac:dyDescent="0.15"/>
    <row r="11" spans="1:26" ht="8.1" customHeight="1" x14ac:dyDescent="0.15"/>
    <row r="12" spans="1:26" ht="8.1" customHeight="1" x14ac:dyDescent="0.15"/>
    <row r="13" spans="1:26" ht="8.1" customHeight="1" x14ac:dyDescent="0.15"/>
    <row r="14" spans="1:26" ht="8.1" customHeight="1" x14ac:dyDescent="0.15"/>
    <row r="15" spans="1:26" ht="8.1" customHeight="1" x14ac:dyDescent="0.15"/>
    <row r="16" spans="1:26" ht="8.1" customHeight="1" x14ac:dyDescent="0.15"/>
    <row r="17" spans="2:8" x14ac:dyDescent="0.15">
      <c r="B17" s="60"/>
      <c r="C17" s="61"/>
      <c r="D17" s="61"/>
      <c r="E17" s="61"/>
      <c r="F17" s="61"/>
      <c r="G17" s="61"/>
      <c r="H17" s="62"/>
    </row>
    <row r="18" spans="2:8" x14ac:dyDescent="0.15">
      <c r="B18" s="63"/>
      <c r="C18" s="11" t="s">
        <v>5</v>
      </c>
      <c r="D18" s="107">
        <f>표지!C13</f>
        <v>13</v>
      </c>
      <c r="E18" s="107"/>
      <c r="F18" s="107"/>
      <c r="G18" s="107"/>
      <c r="H18" s="64"/>
    </row>
    <row r="19" spans="2:8" x14ac:dyDescent="0.15">
      <c r="B19" s="63"/>
      <c r="C19" s="11"/>
      <c r="D19" s="11"/>
      <c r="E19" s="11"/>
      <c r="F19" s="11"/>
      <c r="G19" s="11"/>
      <c r="H19" s="64"/>
    </row>
    <row r="20" spans="2:8" x14ac:dyDescent="0.15">
      <c r="B20" s="63"/>
      <c r="C20" s="11" t="s">
        <v>41</v>
      </c>
      <c r="D20" s="107" t="str">
        <f>표지!C4</f>
        <v xml:space="preserve">             貴下</v>
      </c>
      <c r="E20" s="107"/>
      <c r="F20" s="107"/>
      <c r="G20" s="107"/>
      <c r="H20" s="64"/>
    </row>
    <row r="21" spans="2:8" x14ac:dyDescent="0.15">
      <c r="B21" s="63"/>
      <c r="C21" s="11"/>
      <c r="D21" s="11"/>
      <c r="E21" s="11"/>
      <c r="F21" s="11"/>
      <c r="G21" s="11"/>
      <c r="H21" s="64"/>
    </row>
    <row r="22" spans="2:8" x14ac:dyDescent="0.15">
      <c r="B22" s="63"/>
      <c r="C22" s="11" t="s">
        <v>42</v>
      </c>
      <c r="D22" s="108" t="str">
        <f>표지!C6</f>
        <v>2018년 11월 26일</v>
      </c>
      <c r="E22" s="108"/>
      <c r="F22" s="108"/>
      <c r="G22" s="108"/>
      <c r="H22" s="64"/>
    </row>
    <row r="23" spans="2:8" x14ac:dyDescent="0.15">
      <c r="B23" s="65"/>
      <c r="C23" s="66"/>
      <c r="D23" s="66"/>
      <c r="E23" s="66"/>
      <c r="F23" s="66"/>
      <c r="G23" s="66"/>
      <c r="H23" s="67"/>
    </row>
    <row r="24" spans="2:8" ht="7.5" customHeight="1" x14ac:dyDescent="0.15"/>
    <row r="25" spans="2:8" ht="7.5" customHeight="1" x14ac:dyDescent="0.15"/>
    <row r="26" spans="2:8" ht="7.5" customHeight="1" x14ac:dyDescent="0.15"/>
    <row r="27" spans="2:8" ht="7.5" customHeight="1" x14ac:dyDescent="0.15"/>
    <row r="28" spans="2:8" ht="7.5" customHeight="1" x14ac:dyDescent="0.15"/>
    <row r="29" spans="2:8" ht="7.5" customHeight="1" x14ac:dyDescent="0.15"/>
    <row r="30" spans="2:8" ht="7.5" customHeight="1" x14ac:dyDescent="0.15"/>
    <row r="31" spans="2:8" ht="7.5" customHeight="1" x14ac:dyDescent="0.15"/>
    <row r="32" spans="2:8" ht="7.5" customHeight="1" x14ac:dyDescent="0.15"/>
    <row r="33" spans="3:7" ht="7.5" customHeight="1" x14ac:dyDescent="0.15"/>
    <row r="34" spans="3:7" ht="7.5" customHeight="1" x14ac:dyDescent="0.15"/>
    <row r="35" spans="3:7" ht="7.5" customHeight="1" x14ac:dyDescent="0.15"/>
    <row r="36" spans="3:7" ht="22.5" x14ac:dyDescent="0.25">
      <c r="D36" s="109" t="str">
        <f>표지!I3</f>
        <v>이지테크</v>
      </c>
      <c r="E36" s="110"/>
      <c r="F36" s="110"/>
      <c r="G36" s="38"/>
    </row>
    <row r="37" spans="3:7" ht="12" customHeight="1" x14ac:dyDescent="0.15">
      <c r="D37" s="104" t="str">
        <f>표지!I4</f>
        <v xml:space="preserve"> </v>
      </c>
      <c r="E37" s="105"/>
      <c r="F37" s="105"/>
      <c r="G37" s="105"/>
    </row>
    <row r="38" spans="3:7" ht="12" customHeight="1" x14ac:dyDescent="0.15">
      <c r="D38" s="104" t="str">
        <f>표지!I5</f>
        <v>ㅇ ㅇ 시 ㅇ  ㅇ  구 ㅇ  ㅇ  동</v>
      </c>
      <c r="E38" s="105"/>
      <c r="F38" s="105"/>
      <c r="G38" s="105"/>
    </row>
    <row r="39" spans="3:7" ht="12" customHeight="1" x14ac:dyDescent="0.15">
      <c r="D39" s="104" t="str">
        <f>표지!I6</f>
        <v xml:space="preserve"> </v>
      </c>
      <c r="E39" s="105"/>
      <c r="F39" s="105"/>
      <c r="G39" s="105"/>
    </row>
    <row r="40" spans="3:7" ht="12" customHeight="1" x14ac:dyDescent="0.15">
      <c r="D40" s="104" t="str">
        <f>표지!I7</f>
        <v>대표이사    홍      길      동</v>
      </c>
      <c r="E40" s="105"/>
      <c r="F40" s="105"/>
      <c r="G40" s="105"/>
    </row>
    <row r="41" spans="3:7" ht="12" customHeight="1" x14ac:dyDescent="0.15">
      <c r="D41" s="104" t="str">
        <f>표지!I8</f>
        <v xml:space="preserve"> </v>
      </c>
      <c r="E41" s="105"/>
      <c r="F41" s="105"/>
      <c r="G41" s="105"/>
    </row>
    <row r="42" spans="3:7" ht="12" customHeight="1" x14ac:dyDescent="0.15">
      <c r="D42" s="104" t="str">
        <f>표지!I9</f>
        <v>대표전화   (02) 0 0 0 - 0 0 0 0</v>
      </c>
      <c r="E42" s="105"/>
      <c r="F42" s="105"/>
      <c r="G42" s="105"/>
    </row>
    <row r="43" spans="3:7" ht="12" customHeight="1" x14ac:dyDescent="0.15">
      <c r="D43" s="104" t="str">
        <f>표지!I10</f>
        <v xml:space="preserve"> </v>
      </c>
      <c r="E43" s="105"/>
      <c r="F43" s="105"/>
      <c r="G43" s="105"/>
    </row>
    <row r="44" spans="3:7" ht="12" customHeight="1" x14ac:dyDescent="0.15">
      <c r="D44" s="104" t="str">
        <f>표지!I11</f>
        <v>팩    스   (02) 0 0 0 - 0 0 0 0</v>
      </c>
      <c r="E44" s="105"/>
      <c r="F44" s="105"/>
      <c r="G44" s="105"/>
    </row>
    <row r="45" spans="3:7" ht="12" customHeight="1" x14ac:dyDescent="0.15">
      <c r="C45" s="1" t="s">
        <v>4</v>
      </c>
      <c r="D45" s="104" t="str">
        <f>표지!I12</f>
        <v xml:space="preserve"> </v>
      </c>
      <c r="E45" s="105"/>
      <c r="F45" s="105"/>
      <c r="G45" s="105"/>
    </row>
    <row r="46" spans="3:7" ht="12" customHeight="1" x14ac:dyDescent="0.15">
      <c r="D46" s="104" t="str">
        <f>표지!I13</f>
        <v xml:space="preserve"> </v>
      </c>
      <c r="E46" s="105"/>
      <c r="F46" s="105"/>
      <c r="G46" s="105"/>
    </row>
    <row r="47" spans="3:7" ht="12" customHeight="1" x14ac:dyDescent="0.15">
      <c r="D47" s="104"/>
      <c r="E47" s="105"/>
      <c r="F47" s="105"/>
      <c r="G47" s="105"/>
    </row>
  </sheetData>
  <mergeCells count="16">
    <mergeCell ref="A1:I1"/>
    <mergeCell ref="D18:G18"/>
    <mergeCell ref="D20:G20"/>
    <mergeCell ref="D22:G22"/>
    <mergeCell ref="D36:F36"/>
    <mergeCell ref="D37:G37"/>
    <mergeCell ref="D47:G47"/>
    <mergeCell ref="D43:G43"/>
    <mergeCell ref="D44:G44"/>
    <mergeCell ref="D45:G45"/>
    <mergeCell ref="D46:G46"/>
    <mergeCell ref="D38:G38"/>
    <mergeCell ref="D40:G40"/>
    <mergeCell ref="D42:G42"/>
    <mergeCell ref="D39:G39"/>
    <mergeCell ref="D41:G41"/>
  </mergeCells>
  <phoneticPr fontId="2" type="noConversion"/>
  <printOptions horizontalCentered="1" verticalCentered="1"/>
  <pageMargins left="0.94488188976377963" right="0.35433070866141736" top="0.59055118110236227" bottom="0.39370078740157483" header="0.51181102362204722" footer="0.51181102362204722"/>
  <pageSetup paperSize="9" orientation="landscape" verticalDpi="0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56"/>
  <sheetViews>
    <sheetView zoomScaleNormal="100" workbookViewId="0">
      <selection activeCell="D4" sqref="D4:T4"/>
    </sheetView>
  </sheetViews>
  <sheetFormatPr defaultRowHeight="13.5" x14ac:dyDescent="0.15"/>
  <cols>
    <col min="1" max="1" width="3.44140625" style="2" customWidth="1"/>
    <col min="2" max="2" width="8.5546875" style="2" customWidth="1"/>
    <col min="3" max="3" width="16.6640625" style="2" customWidth="1"/>
    <col min="4" max="5" width="4.33203125" style="2" customWidth="1"/>
    <col min="6" max="6" width="6.6640625" style="2" customWidth="1"/>
    <col min="7" max="7" width="15.77734375" style="2" customWidth="1"/>
    <col min="8" max="8" width="25.6640625" style="2" customWidth="1"/>
    <col min="9" max="9" width="27.6640625" style="2" customWidth="1"/>
    <col min="10" max="10" width="1.44140625" style="2" customWidth="1"/>
    <col min="11" max="11" width="3.33203125" style="2" hidden="1" customWidth="1"/>
    <col min="12" max="13" width="8.88671875" style="2"/>
    <col min="14" max="14" width="13.77734375" style="2" customWidth="1"/>
    <col min="15" max="15" width="14.6640625" style="2" customWidth="1"/>
    <col min="16" max="16" width="14.33203125" style="2" customWidth="1"/>
    <col min="17" max="16384" width="8.88671875" style="2"/>
  </cols>
  <sheetData>
    <row r="1" spans="1:14" ht="35.25" x14ac:dyDescent="0.15">
      <c r="A1" s="135" t="s">
        <v>3</v>
      </c>
      <c r="B1" s="136"/>
      <c r="C1" s="136"/>
      <c r="D1" s="136"/>
      <c r="E1" s="136"/>
      <c r="F1" s="136"/>
      <c r="G1" s="136"/>
      <c r="H1" s="136"/>
      <c r="I1" s="136"/>
      <c r="J1" s="136"/>
      <c r="K1" s="136"/>
      <c r="M1" s="8"/>
      <c r="N1" s="8"/>
    </row>
    <row r="2" spans="1:14" ht="3.75" customHeight="1" x14ac:dyDescent="0.15"/>
    <row r="3" spans="1:14" ht="24.75" customHeight="1" x14ac:dyDescent="0.25">
      <c r="H3" s="25"/>
      <c r="I3" s="36" t="s">
        <v>43</v>
      </c>
      <c r="J3" s="36"/>
      <c r="K3" s="37"/>
    </row>
    <row r="4" spans="1:14" ht="12" customHeight="1" x14ac:dyDescent="0.15">
      <c r="B4" s="26" t="s">
        <v>35</v>
      </c>
      <c r="C4" s="115" t="s">
        <v>424</v>
      </c>
      <c r="D4" s="115"/>
      <c r="E4" s="115"/>
      <c r="F4" s="115"/>
      <c r="G4" s="115"/>
      <c r="H4" s="27"/>
      <c r="I4" s="130" t="s">
        <v>4</v>
      </c>
      <c r="J4" s="130"/>
      <c r="K4" s="130"/>
      <c r="N4"/>
    </row>
    <row r="5" spans="1:14" ht="11.1" customHeight="1" x14ac:dyDescent="0.15">
      <c r="B5" s="115"/>
      <c r="C5" s="115"/>
      <c r="D5" s="115"/>
      <c r="E5" s="115"/>
      <c r="F5" s="115"/>
      <c r="G5" s="115"/>
      <c r="H5" s="28" t="s">
        <v>4</v>
      </c>
      <c r="I5" s="130" t="s">
        <v>423</v>
      </c>
      <c r="J5" s="130"/>
      <c r="K5" s="130"/>
    </row>
    <row r="6" spans="1:14" ht="12" customHeight="1" x14ac:dyDescent="0.15">
      <c r="B6" s="27" t="s">
        <v>36</v>
      </c>
      <c r="C6" s="130" t="s">
        <v>425</v>
      </c>
      <c r="D6" s="130"/>
      <c r="E6" s="130"/>
      <c r="F6" s="130"/>
      <c r="G6" s="130"/>
      <c r="H6" s="27"/>
      <c r="I6" s="130" t="s">
        <v>76</v>
      </c>
      <c r="J6" s="130"/>
      <c r="K6" s="130"/>
      <c r="M6"/>
    </row>
    <row r="7" spans="1:14" ht="11.1" customHeight="1" x14ac:dyDescent="0.15">
      <c r="B7" s="115"/>
      <c r="C7" s="115"/>
      <c r="D7" s="115"/>
      <c r="E7" s="115"/>
      <c r="F7" s="115"/>
      <c r="G7" s="115"/>
      <c r="H7" s="28" t="s">
        <v>4</v>
      </c>
      <c r="I7" s="130" t="s">
        <v>426</v>
      </c>
      <c r="J7" s="130"/>
      <c r="K7" s="130"/>
    </row>
    <row r="8" spans="1:14" ht="12" customHeight="1" x14ac:dyDescent="0.15">
      <c r="B8" s="115" t="s">
        <v>422</v>
      </c>
      <c r="C8" s="115"/>
      <c r="D8" s="115"/>
      <c r="E8" s="115"/>
      <c r="F8" s="115"/>
      <c r="G8" s="115"/>
      <c r="H8" s="27"/>
      <c r="I8" s="130" t="s">
        <v>77</v>
      </c>
      <c r="J8" s="130"/>
      <c r="K8" s="130"/>
    </row>
    <row r="9" spans="1:14" ht="11.1" customHeight="1" x14ac:dyDescent="0.15">
      <c r="B9" s="115"/>
      <c r="C9" s="115"/>
      <c r="D9" s="115"/>
      <c r="E9" s="115"/>
      <c r="F9" s="115"/>
      <c r="G9" s="115"/>
      <c r="H9" s="28" t="s">
        <v>4</v>
      </c>
      <c r="I9" s="130" t="s">
        <v>427</v>
      </c>
      <c r="J9" s="130"/>
      <c r="K9" s="130"/>
    </row>
    <row r="10" spans="1:14" ht="11.1" customHeight="1" x14ac:dyDescent="0.15">
      <c r="B10" s="27"/>
      <c r="C10" s="27"/>
      <c r="D10" s="27"/>
      <c r="E10" s="27"/>
      <c r="F10" s="27"/>
      <c r="G10" s="27"/>
      <c r="H10" s="27"/>
      <c r="I10" s="130" t="s">
        <v>77</v>
      </c>
      <c r="J10" s="130"/>
      <c r="K10" s="130"/>
    </row>
    <row r="11" spans="1:14" ht="11.1" customHeight="1" x14ac:dyDescent="0.15">
      <c r="B11" s="27"/>
      <c r="C11" s="27"/>
      <c r="D11" s="27"/>
      <c r="E11" s="27"/>
      <c r="F11" s="27"/>
      <c r="G11" s="27"/>
      <c r="H11" s="28" t="s">
        <v>4</v>
      </c>
      <c r="I11" s="130" t="s">
        <v>428</v>
      </c>
      <c r="J11" s="130"/>
      <c r="K11" s="130"/>
    </row>
    <row r="12" spans="1:14" ht="6" customHeight="1" x14ac:dyDescent="0.15">
      <c r="B12" s="27"/>
      <c r="C12" s="27"/>
      <c r="D12" s="27"/>
      <c r="E12" s="27"/>
      <c r="F12" s="27"/>
      <c r="G12" s="27"/>
      <c r="H12" s="28"/>
      <c r="I12" s="115" t="s">
        <v>77</v>
      </c>
      <c r="J12" s="115"/>
      <c r="K12" s="115"/>
    </row>
    <row r="13" spans="1:14" ht="12" customHeight="1" x14ac:dyDescent="0.15">
      <c r="B13" s="27" t="s">
        <v>37</v>
      </c>
      <c r="C13" s="115">
        <v>13</v>
      </c>
      <c r="D13" s="115"/>
      <c r="E13" s="115"/>
      <c r="F13" s="115"/>
      <c r="G13" s="115"/>
      <c r="H13" s="27"/>
      <c r="I13" s="115" t="s">
        <v>44</v>
      </c>
      <c r="J13" s="115"/>
      <c r="K13" s="115"/>
    </row>
    <row r="14" spans="1:14" ht="6" customHeight="1" x14ac:dyDescent="0.15">
      <c r="B14" s="115"/>
      <c r="C14" s="115"/>
      <c r="D14" s="115"/>
      <c r="E14" s="115"/>
      <c r="F14" s="115"/>
      <c r="G14" s="115"/>
      <c r="H14" s="115"/>
      <c r="I14" s="115"/>
      <c r="J14" s="27"/>
    </row>
    <row r="15" spans="1:14" ht="12.75" customHeight="1" x14ac:dyDescent="0.15">
      <c r="B15" s="29" t="s">
        <v>38</v>
      </c>
      <c r="C15" s="139" t="str">
        <f>"一金"&amp;NUMBERSTRING(F40,2)&amp;"원整("&amp;DOLLAR(F40,0)&amp;")"</f>
        <v>一金零원整(₩0)</v>
      </c>
      <c r="D15" s="139"/>
      <c r="E15" s="139"/>
      <c r="F15" s="139"/>
      <c r="G15" s="139"/>
      <c r="H15" s="139"/>
      <c r="I15" s="139"/>
      <c r="J15" s="30"/>
    </row>
    <row r="16" spans="1:14" ht="7.35" customHeight="1" thickBot="1" x14ac:dyDescent="0.2">
      <c r="B16" s="31"/>
      <c r="C16" s="32"/>
      <c r="D16" s="32"/>
      <c r="E16" s="32"/>
      <c r="F16" s="32"/>
      <c r="G16" s="32"/>
      <c r="H16" s="32"/>
      <c r="I16" s="32"/>
      <c r="J16" s="32"/>
    </row>
    <row r="17" spans="2:16" ht="16.5" customHeight="1" thickBot="1" x14ac:dyDescent="0.2">
      <c r="B17" s="85" t="s">
        <v>0</v>
      </c>
      <c r="C17" s="86"/>
      <c r="D17" s="14" t="s">
        <v>1</v>
      </c>
      <c r="E17" s="14" t="s">
        <v>2</v>
      </c>
      <c r="F17" s="86" t="s">
        <v>39</v>
      </c>
      <c r="G17" s="86"/>
      <c r="H17" s="86" t="s">
        <v>40</v>
      </c>
      <c r="I17" s="86"/>
      <c r="J17" s="133"/>
      <c r="M17" s="35" t="s">
        <v>71</v>
      </c>
      <c r="N17" s="35" t="s">
        <v>72</v>
      </c>
      <c r="O17" s="35" t="s">
        <v>73</v>
      </c>
      <c r="P17" s="35" t="s">
        <v>74</v>
      </c>
    </row>
    <row r="18" spans="2:16" ht="12.95" customHeight="1" x14ac:dyDescent="0.15">
      <c r="B18" s="137" t="s">
        <v>4</v>
      </c>
      <c r="C18" s="138"/>
      <c r="D18" s="33" t="s">
        <v>4</v>
      </c>
      <c r="E18" s="33"/>
      <c r="F18" s="116"/>
      <c r="G18" s="117"/>
      <c r="H18" s="131" t="s">
        <v>4</v>
      </c>
      <c r="I18" s="131"/>
      <c r="J18" s="132"/>
      <c r="K18" s="34"/>
      <c r="N18" s="52">
        <f t="shared" ref="N18:N39" si="0">E18*F18</f>
        <v>0</v>
      </c>
      <c r="O18" s="52"/>
      <c r="P18" s="52"/>
    </row>
    <row r="19" spans="2:16" ht="12.95" customHeight="1" x14ac:dyDescent="0.15">
      <c r="B19" s="87" t="s">
        <v>4</v>
      </c>
      <c r="C19" s="88"/>
      <c r="D19" s="35"/>
      <c r="E19" s="35"/>
      <c r="F19" s="111"/>
      <c r="G19" s="112"/>
      <c r="H19" s="125"/>
      <c r="I19" s="125"/>
      <c r="J19" s="126"/>
      <c r="N19" s="52">
        <f t="shared" si="0"/>
        <v>0</v>
      </c>
      <c r="O19" s="52"/>
      <c r="P19" s="52"/>
    </row>
    <row r="20" spans="2:16" ht="12.95" customHeight="1" x14ac:dyDescent="0.15">
      <c r="B20" s="87" t="s">
        <v>4</v>
      </c>
      <c r="C20" s="88"/>
      <c r="D20" s="35"/>
      <c r="E20" s="35"/>
      <c r="F20" s="111"/>
      <c r="G20" s="112"/>
      <c r="H20" s="125"/>
      <c r="I20" s="125"/>
      <c r="J20" s="126"/>
      <c r="N20" s="52">
        <f t="shared" si="0"/>
        <v>0</v>
      </c>
      <c r="O20" s="52"/>
      <c r="P20" s="52"/>
    </row>
    <row r="21" spans="2:16" ht="12.95" customHeight="1" x14ac:dyDescent="0.15">
      <c r="B21" s="87" t="s">
        <v>4</v>
      </c>
      <c r="C21" s="88"/>
      <c r="D21" s="35"/>
      <c r="E21" s="35"/>
      <c r="F21" s="111"/>
      <c r="G21" s="112"/>
      <c r="H21" s="113"/>
      <c r="I21" s="113"/>
      <c r="J21" s="114"/>
      <c r="N21" s="52">
        <f t="shared" si="0"/>
        <v>0</v>
      </c>
      <c r="O21" s="52"/>
      <c r="P21" s="52"/>
    </row>
    <row r="22" spans="2:16" ht="12.95" customHeight="1" x14ac:dyDescent="0.15">
      <c r="B22" s="87" t="s">
        <v>4</v>
      </c>
      <c r="C22" s="88"/>
      <c r="D22" s="35"/>
      <c r="E22" s="35"/>
      <c r="F22" s="111"/>
      <c r="G22" s="112"/>
      <c r="H22" s="113"/>
      <c r="I22" s="113"/>
      <c r="J22" s="114"/>
      <c r="N22" s="52">
        <f t="shared" si="0"/>
        <v>0</v>
      </c>
      <c r="O22" s="52"/>
      <c r="P22" s="52"/>
    </row>
    <row r="23" spans="2:16" ht="12.95" customHeight="1" x14ac:dyDescent="0.15">
      <c r="B23" s="87" t="s">
        <v>4</v>
      </c>
      <c r="C23" s="88"/>
      <c r="D23" s="35"/>
      <c r="E23" s="35"/>
      <c r="F23" s="111"/>
      <c r="G23" s="112"/>
      <c r="H23" s="113"/>
      <c r="I23" s="113"/>
      <c r="J23" s="114"/>
      <c r="N23" s="52">
        <f t="shared" si="0"/>
        <v>0</v>
      </c>
      <c r="O23" s="52"/>
      <c r="P23" s="52"/>
    </row>
    <row r="24" spans="2:16" ht="12.95" customHeight="1" x14ac:dyDescent="0.15">
      <c r="B24" s="87" t="s">
        <v>4</v>
      </c>
      <c r="C24" s="88"/>
      <c r="D24" s="35"/>
      <c r="E24" s="35"/>
      <c r="F24" s="111"/>
      <c r="G24" s="112"/>
      <c r="H24" s="113"/>
      <c r="I24" s="113"/>
      <c r="J24" s="114"/>
      <c r="N24" s="52">
        <f t="shared" si="0"/>
        <v>0</v>
      </c>
      <c r="O24" s="52"/>
      <c r="P24" s="52"/>
    </row>
    <row r="25" spans="2:16" ht="12.95" customHeight="1" x14ac:dyDescent="0.15">
      <c r="B25" s="87" t="s">
        <v>4</v>
      </c>
      <c r="C25" s="88"/>
      <c r="D25" s="35"/>
      <c r="E25" s="35"/>
      <c r="F25" s="111"/>
      <c r="G25" s="112"/>
      <c r="H25" s="134" t="s">
        <v>4</v>
      </c>
      <c r="I25" s="125"/>
      <c r="J25" s="126"/>
      <c r="N25" s="52">
        <f t="shared" si="0"/>
        <v>0</v>
      </c>
      <c r="O25" s="52"/>
      <c r="P25" s="52"/>
    </row>
    <row r="26" spans="2:16" ht="12.95" customHeight="1" x14ac:dyDescent="0.15">
      <c r="B26" s="87" t="s">
        <v>4</v>
      </c>
      <c r="C26" s="88"/>
      <c r="D26" s="35"/>
      <c r="E26" s="35"/>
      <c r="F26" s="111"/>
      <c r="G26" s="112"/>
      <c r="H26" s="134" t="s">
        <v>4</v>
      </c>
      <c r="I26" s="125"/>
      <c r="J26" s="126"/>
      <c r="N26" s="52">
        <f t="shared" si="0"/>
        <v>0</v>
      </c>
      <c r="O26" s="52"/>
      <c r="P26" s="52"/>
    </row>
    <row r="27" spans="2:16" ht="12.95" customHeight="1" x14ac:dyDescent="0.15">
      <c r="B27" s="87" t="s">
        <v>4</v>
      </c>
      <c r="C27" s="88"/>
      <c r="D27" s="35"/>
      <c r="E27" s="35"/>
      <c r="F27" s="111"/>
      <c r="G27" s="112"/>
      <c r="H27" s="134" t="s">
        <v>4</v>
      </c>
      <c r="I27" s="125"/>
      <c r="J27" s="126"/>
      <c r="N27" s="52">
        <f t="shared" si="0"/>
        <v>0</v>
      </c>
      <c r="O27" s="52"/>
      <c r="P27" s="52"/>
    </row>
    <row r="28" spans="2:16" ht="12.95" customHeight="1" x14ac:dyDescent="0.15">
      <c r="B28" s="87" t="s">
        <v>4</v>
      </c>
      <c r="C28" s="88"/>
      <c r="D28" s="35"/>
      <c r="E28" s="35"/>
      <c r="F28" s="111"/>
      <c r="G28" s="112"/>
      <c r="H28" s="113"/>
      <c r="I28" s="113"/>
      <c r="J28" s="114"/>
      <c r="N28" s="52">
        <f t="shared" si="0"/>
        <v>0</v>
      </c>
      <c r="O28" s="52"/>
      <c r="P28" s="52"/>
    </row>
    <row r="29" spans="2:16" ht="12.95" customHeight="1" x14ac:dyDescent="0.15">
      <c r="B29" s="87" t="s">
        <v>4</v>
      </c>
      <c r="C29" s="88"/>
      <c r="D29" s="35"/>
      <c r="E29" s="35"/>
      <c r="F29" s="111"/>
      <c r="G29" s="112"/>
      <c r="H29" s="134"/>
      <c r="I29" s="125"/>
      <c r="J29" s="126"/>
      <c r="N29" s="52">
        <f t="shared" si="0"/>
        <v>0</v>
      </c>
      <c r="O29" s="52"/>
      <c r="P29" s="52"/>
    </row>
    <row r="30" spans="2:16" ht="12.95" customHeight="1" x14ac:dyDescent="0.15">
      <c r="B30" s="87" t="s">
        <v>4</v>
      </c>
      <c r="C30" s="88"/>
      <c r="D30" s="35"/>
      <c r="E30" s="35"/>
      <c r="F30" s="111"/>
      <c r="G30" s="112"/>
      <c r="H30" s="134"/>
      <c r="I30" s="125"/>
      <c r="J30" s="126"/>
      <c r="N30" s="52">
        <f t="shared" si="0"/>
        <v>0</v>
      </c>
      <c r="O30" s="52"/>
      <c r="P30" s="52"/>
    </row>
    <row r="31" spans="2:16" ht="12.95" customHeight="1" x14ac:dyDescent="0.15">
      <c r="B31" s="87" t="s">
        <v>4</v>
      </c>
      <c r="C31" s="88"/>
      <c r="D31" s="35"/>
      <c r="E31" s="35"/>
      <c r="F31" s="111"/>
      <c r="G31" s="112"/>
      <c r="H31" s="113"/>
      <c r="I31" s="113"/>
      <c r="J31" s="114"/>
      <c r="N31" s="52">
        <f t="shared" si="0"/>
        <v>0</v>
      </c>
      <c r="O31"/>
      <c r="P31" s="52"/>
    </row>
    <row r="32" spans="2:16" ht="12.95" customHeight="1" x14ac:dyDescent="0.15">
      <c r="B32" s="87" t="s">
        <v>4</v>
      </c>
      <c r="C32" s="88"/>
      <c r="D32" s="35"/>
      <c r="E32" s="35"/>
      <c r="F32" s="111"/>
      <c r="G32" s="112"/>
      <c r="H32" s="113"/>
      <c r="I32" s="113"/>
      <c r="J32" s="114"/>
      <c r="N32" s="52">
        <f t="shared" si="0"/>
        <v>0</v>
      </c>
      <c r="O32" s="52"/>
      <c r="P32" s="52"/>
    </row>
    <row r="33" spans="2:16" ht="12.95" customHeight="1" x14ac:dyDescent="0.15">
      <c r="B33" s="87" t="s">
        <v>4</v>
      </c>
      <c r="C33" s="88"/>
      <c r="D33" s="35"/>
      <c r="E33" s="35"/>
      <c r="F33" s="111"/>
      <c r="G33" s="112"/>
      <c r="H33" s="113"/>
      <c r="I33" s="113"/>
      <c r="J33" s="114"/>
      <c r="N33" s="52">
        <f t="shared" si="0"/>
        <v>0</v>
      </c>
      <c r="O33" s="52"/>
      <c r="P33" s="52"/>
    </row>
    <row r="34" spans="2:16" ht="12.95" customHeight="1" x14ac:dyDescent="0.15">
      <c r="B34" s="87" t="s">
        <v>4</v>
      </c>
      <c r="C34" s="88"/>
      <c r="D34" s="35"/>
      <c r="E34" s="35"/>
      <c r="F34" s="111"/>
      <c r="G34" s="112"/>
      <c r="H34" s="113"/>
      <c r="I34" s="113"/>
      <c r="J34" s="114"/>
      <c r="N34" s="52">
        <f t="shared" si="0"/>
        <v>0</v>
      </c>
      <c r="O34" s="52"/>
      <c r="P34" s="52"/>
    </row>
    <row r="35" spans="2:16" ht="12.95" customHeight="1" x14ac:dyDescent="0.15">
      <c r="B35" s="87" t="s">
        <v>4</v>
      </c>
      <c r="C35" s="88"/>
      <c r="D35" s="35"/>
      <c r="E35" s="35"/>
      <c r="F35" s="111"/>
      <c r="G35" s="112"/>
      <c r="H35" s="113"/>
      <c r="I35" s="113"/>
      <c r="J35" s="114"/>
      <c r="N35" s="52">
        <f t="shared" si="0"/>
        <v>0</v>
      </c>
      <c r="O35" s="52"/>
      <c r="P35" s="52"/>
    </row>
    <row r="36" spans="2:16" ht="12.95" customHeight="1" x14ac:dyDescent="0.15">
      <c r="B36" s="87" t="s">
        <v>4</v>
      </c>
      <c r="C36" s="88"/>
      <c r="D36" s="35"/>
      <c r="E36" s="35"/>
      <c r="F36" s="111"/>
      <c r="G36" s="112"/>
      <c r="H36" s="113"/>
      <c r="I36" s="113"/>
      <c r="J36" s="114"/>
      <c r="N36" s="52">
        <f t="shared" si="0"/>
        <v>0</v>
      </c>
      <c r="O36" s="52"/>
      <c r="P36" s="52"/>
    </row>
    <row r="37" spans="2:16" ht="12.95" customHeight="1" x14ac:dyDescent="0.15">
      <c r="B37" s="87" t="s">
        <v>4</v>
      </c>
      <c r="C37" s="88"/>
      <c r="D37" s="35"/>
      <c r="E37" s="35"/>
      <c r="F37" s="111"/>
      <c r="G37" s="112"/>
      <c r="H37" s="113"/>
      <c r="I37" s="113"/>
      <c r="J37" s="114"/>
      <c r="N37" s="52">
        <f t="shared" si="0"/>
        <v>0</v>
      </c>
      <c r="O37" s="52"/>
      <c r="P37" s="52"/>
    </row>
    <row r="38" spans="2:16" ht="12.95" hidden="1" customHeight="1" x14ac:dyDescent="0.15">
      <c r="B38" s="87" t="s">
        <v>4</v>
      </c>
      <c r="C38" s="88"/>
      <c r="D38" s="35"/>
      <c r="E38" s="35"/>
      <c r="F38" s="111"/>
      <c r="G38" s="112"/>
      <c r="H38" s="113"/>
      <c r="I38" s="113"/>
      <c r="J38" s="114"/>
      <c r="N38" s="52">
        <f t="shared" si="0"/>
        <v>0</v>
      </c>
      <c r="O38" s="52"/>
      <c r="P38" s="52"/>
    </row>
    <row r="39" spans="2:16" ht="12" hidden="1" customHeight="1" x14ac:dyDescent="0.15">
      <c r="B39" s="87" t="s">
        <v>4</v>
      </c>
      <c r="C39" s="88"/>
      <c r="D39" s="35"/>
      <c r="E39" s="35"/>
      <c r="F39" s="111"/>
      <c r="G39" s="112"/>
      <c r="H39" s="113"/>
      <c r="I39" s="113"/>
      <c r="J39" s="114"/>
      <c r="N39" s="52">
        <f t="shared" si="0"/>
        <v>0</v>
      </c>
      <c r="O39" s="52"/>
      <c r="P39" s="52"/>
    </row>
    <row r="40" spans="2:16" ht="12.95" customHeight="1" x14ac:dyDescent="0.15">
      <c r="B40" s="87" t="s">
        <v>4</v>
      </c>
      <c r="C40" s="88"/>
      <c r="D40" s="35"/>
      <c r="E40" s="35"/>
      <c r="F40" s="111">
        <f>N40</f>
        <v>0</v>
      </c>
      <c r="G40" s="112"/>
      <c r="H40" s="113"/>
      <c r="I40" s="113"/>
      <c r="J40" s="114"/>
      <c r="N40" s="52">
        <f>SUM(N18:N39)</f>
        <v>0</v>
      </c>
      <c r="O40" s="52"/>
      <c r="P40" s="52"/>
    </row>
    <row r="41" spans="2:16" ht="11.1" customHeight="1" x14ac:dyDescent="0.15">
      <c r="B41" s="127" t="s">
        <v>429</v>
      </c>
      <c r="C41" s="128"/>
      <c r="D41" s="128"/>
      <c r="E41" s="128"/>
      <c r="F41" s="128"/>
      <c r="G41" s="128"/>
      <c r="H41" s="128"/>
      <c r="I41" s="128"/>
      <c r="J41" s="129"/>
      <c r="N41" s="52"/>
      <c r="O41" s="52"/>
      <c r="P41" s="52"/>
    </row>
    <row r="42" spans="2:16" ht="11.1" customHeight="1" x14ac:dyDescent="0.15">
      <c r="B42" s="118" t="s">
        <v>430</v>
      </c>
      <c r="C42" s="119"/>
      <c r="D42" s="119"/>
      <c r="E42" s="119"/>
      <c r="F42" s="119"/>
      <c r="G42" s="119"/>
      <c r="H42" s="119"/>
      <c r="I42" s="119"/>
      <c r="J42" s="122"/>
      <c r="N42" s="52"/>
      <c r="O42" s="52"/>
      <c r="P42" s="52"/>
    </row>
    <row r="43" spans="2:16" ht="11.1" customHeight="1" x14ac:dyDescent="0.15">
      <c r="B43" s="118" t="s">
        <v>26</v>
      </c>
      <c r="C43" s="119"/>
      <c r="D43" s="119"/>
      <c r="E43" s="119"/>
      <c r="F43" s="119"/>
      <c r="G43" s="119"/>
      <c r="H43" s="123"/>
      <c r="I43" s="119"/>
      <c r="J43" s="122"/>
      <c r="N43" s="52"/>
      <c r="O43" s="52"/>
      <c r="P43" s="52"/>
    </row>
    <row r="44" spans="2:16" ht="11.1" customHeight="1" thickBot="1" x14ac:dyDescent="0.2">
      <c r="B44" s="120" t="s">
        <v>4</v>
      </c>
      <c r="C44" s="121"/>
      <c r="D44" s="121"/>
      <c r="E44" s="121"/>
      <c r="F44" s="121"/>
      <c r="G44" s="121"/>
      <c r="H44" s="121"/>
      <c r="I44" s="121"/>
      <c r="J44" s="124"/>
      <c r="N44" s="52"/>
      <c r="O44" s="52"/>
      <c r="P44" s="52"/>
    </row>
    <row r="45" spans="2:16" x14ac:dyDescent="0.15">
      <c r="N45" s="52"/>
      <c r="O45" s="52"/>
      <c r="P45" s="52"/>
    </row>
    <row r="46" spans="2:16" x14ac:dyDescent="0.15">
      <c r="N46" s="52"/>
      <c r="O46" s="52"/>
      <c r="P46" s="52"/>
    </row>
    <row r="47" spans="2:16" x14ac:dyDescent="0.15">
      <c r="N47" s="52"/>
      <c r="O47" s="52"/>
      <c r="P47" s="52"/>
    </row>
    <row r="48" spans="2:16" x14ac:dyDescent="0.15">
      <c r="N48" s="52"/>
      <c r="O48" s="52"/>
      <c r="P48" s="52"/>
    </row>
    <row r="49" spans="14:16" x14ac:dyDescent="0.15">
      <c r="N49" s="52"/>
      <c r="O49" s="52"/>
      <c r="P49" s="52"/>
    </row>
    <row r="50" spans="14:16" x14ac:dyDescent="0.15">
      <c r="N50" s="52"/>
      <c r="O50" s="52"/>
      <c r="P50" s="52"/>
    </row>
    <row r="51" spans="14:16" x14ac:dyDescent="0.15">
      <c r="N51" s="52"/>
      <c r="O51" s="52"/>
      <c r="P51" s="52"/>
    </row>
    <row r="52" spans="14:16" x14ac:dyDescent="0.15">
      <c r="N52" s="52"/>
      <c r="O52" s="52"/>
      <c r="P52" s="52"/>
    </row>
    <row r="53" spans="14:16" x14ac:dyDescent="0.15">
      <c r="N53" s="52"/>
      <c r="O53" s="52"/>
      <c r="P53" s="52"/>
    </row>
    <row r="54" spans="14:16" x14ac:dyDescent="0.15">
      <c r="N54" s="52"/>
      <c r="O54" s="52"/>
      <c r="P54" s="52"/>
    </row>
    <row r="55" spans="14:16" x14ac:dyDescent="0.15">
      <c r="N55" s="52"/>
      <c r="O55" s="52"/>
      <c r="P55" s="52"/>
    </row>
    <row r="56" spans="14:16" x14ac:dyDescent="0.15">
      <c r="N56" s="52"/>
    </row>
  </sheetData>
  <mergeCells count="101">
    <mergeCell ref="A1:K1"/>
    <mergeCell ref="H40:J40"/>
    <mergeCell ref="H39:J39"/>
    <mergeCell ref="I9:K9"/>
    <mergeCell ref="H25:J25"/>
    <mergeCell ref="B18:C18"/>
    <mergeCell ref="B29:C29"/>
    <mergeCell ref="B30:C30"/>
    <mergeCell ref="B28:C28"/>
    <mergeCell ref="I13:K13"/>
    <mergeCell ref="H30:J30"/>
    <mergeCell ref="F40:G40"/>
    <mergeCell ref="I10:K10"/>
    <mergeCell ref="H14:I14"/>
    <mergeCell ref="C15:I15"/>
    <mergeCell ref="C13:G13"/>
    <mergeCell ref="I11:K11"/>
    <mergeCell ref="I12:K12"/>
    <mergeCell ref="B38:C38"/>
    <mergeCell ref="F22:G22"/>
    <mergeCell ref="I8:K8"/>
    <mergeCell ref="F28:G28"/>
    <mergeCell ref="F39:G39"/>
    <mergeCell ref="F31:G31"/>
    <mergeCell ref="F38:G38"/>
    <mergeCell ref="H38:J38"/>
    <mergeCell ref="H24:J24"/>
    <mergeCell ref="H31:J31"/>
    <mergeCell ref="H28:J28"/>
    <mergeCell ref="B20:C20"/>
    <mergeCell ref="B17:C17"/>
    <mergeCell ref="F30:G30"/>
    <mergeCell ref="B31:C31"/>
    <mergeCell ref="H21:J21"/>
    <mergeCell ref="H22:J22"/>
    <mergeCell ref="H23:J23"/>
    <mergeCell ref="B24:C24"/>
    <mergeCell ref="H26:J26"/>
    <mergeCell ref="H27:J27"/>
    <mergeCell ref="H29:J29"/>
    <mergeCell ref="F29:G29"/>
    <mergeCell ref="F21:G21"/>
    <mergeCell ref="F24:G24"/>
    <mergeCell ref="F25:G25"/>
    <mergeCell ref="B21:C21"/>
    <mergeCell ref="B22:C22"/>
    <mergeCell ref="B23:C23"/>
    <mergeCell ref="B33:C33"/>
    <mergeCell ref="I4:K4"/>
    <mergeCell ref="I5:K5"/>
    <mergeCell ref="I6:K6"/>
    <mergeCell ref="I7:K7"/>
    <mergeCell ref="C4:G4"/>
    <mergeCell ref="C6:G6"/>
    <mergeCell ref="B8:G8"/>
    <mergeCell ref="H18:J18"/>
    <mergeCell ref="B5:G5"/>
    <mergeCell ref="H17:J17"/>
    <mergeCell ref="B42:G42"/>
    <mergeCell ref="B43:G43"/>
    <mergeCell ref="B44:G44"/>
    <mergeCell ref="H42:J42"/>
    <mergeCell ref="H43:J43"/>
    <mergeCell ref="H44:J44"/>
    <mergeCell ref="H19:J19"/>
    <mergeCell ref="H20:J20"/>
    <mergeCell ref="B41:G41"/>
    <mergeCell ref="H41:J41"/>
    <mergeCell ref="B26:C26"/>
    <mergeCell ref="B27:C27"/>
    <mergeCell ref="F26:G26"/>
    <mergeCell ref="F27:G27"/>
    <mergeCell ref="F20:G20"/>
    <mergeCell ref="B40:C40"/>
    <mergeCell ref="B32:C32"/>
    <mergeCell ref="F32:G32"/>
    <mergeCell ref="H32:J32"/>
    <mergeCell ref="B19:C19"/>
    <mergeCell ref="B39:C39"/>
    <mergeCell ref="H34:J34"/>
    <mergeCell ref="B35:C35"/>
    <mergeCell ref="F35:G35"/>
    <mergeCell ref="F33:G33"/>
    <mergeCell ref="H33:J33"/>
    <mergeCell ref="B34:C34"/>
    <mergeCell ref="F34:G34"/>
    <mergeCell ref="H37:J37"/>
    <mergeCell ref="B7:G7"/>
    <mergeCell ref="B25:C25"/>
    <mergeCell ref="F19:G19"/>
    <mergeCell ref="F23:G23"/>
    <mergeCell ref="B9:G9"/>
    <mergeCell ref="B14:G14"/>
    <mergeCell ref="F18:G18"/>
    <mergeCell ref="F17:G17"/>
    <mergeCell ref="H35:J35"/>
    <mergeCell ref="B36:C36"/>
    <mergeCell ref="F36:G36"/>
    <mergeCell ref="H36:J36"/>
    <mergeCell ref="B37:C37"/>
    <mergeCell ref="F37:G37"/>
  </mergeCells>
  <phoneticPr fontId="2" type="noConversion"/>
  <printOptions horizontalCentered="1" verticalCentered="1"/>
  <pageMargins left="0.74803149606299213" right="0.35433070866141736" top="0.19685039370078741" bottom="0.39370078740157483" header="0.51181102362204722" footer="0.39370078740157483"/>
  <pageSetup paperSize="9" orientation="landscape" verticalDpi="300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3"/>
  <sheetViews>
    <sheetView topLeftCell="C1" zoomScaleNormal="100" workbookViewId="0">
      <pane ySplit="3" topLeftCell="A4" activePane="bottomLeft" state="frozen"/>
      <selection activeCell="D4" sqref="D4:T4"/>
      <selection pane="bottomLeft" activeCell="D4" sqref="D4:T4"/>
    </sheetView>
  </sheetViews>
  <sheetFormatPr defaultRowHeight="21.6" customHeight="1" x14ac:dyDescent="0.15"/>
  <cols>
    <col min="1" max="1" width="6.6640625" style="45" hidden="1" customWidth="1"/>
    <col min="2" max="2" width="8.5546875" style="6" hidden="1" customWidth="1"/>
    <col min="3" max="3" width="16.77734375" style="5" customWidth="1"/>
    <col min="4" max="4" width="24.33203125" style="5" customWidth="1"/>
    <col min="5" max="5" width="25.33203125" style="5" customWidth="1"/>
    <col min="6" max="6" width="4.77734375" style="41" customWidth="1"/>
    <col min="7" max="7" width="11.21875" style="7" customWidth="1"/>
    <col min="8" max="8" width="13.88671875" style="46" customWidth="1"/>
    <col min="9" max="9" width="11.6640625" style="46" customWidth="1"/>
    <col min="10" max="10" width="10" style="46" customWidth="1"/>
    <col min="11" max="11" width="7" style="46" customWidth="1"/>
    <col min="12" max="12" width="14.6640625" style="46" customWidth="1"/>
    <col min="13" max="13" width="12.33203125" style="3" customWidth="1"/>
    <col min="14" max="16384" width="8.88671875" style="3"/>
  </cols>
  <sheetData>
    <row r="1" spans="1:13" ht="21.6" customHeight="1" x14ac:dyDescent="0.15">
      <c r="B1" s="6" t="s">
        <v>362</v>
      </c>
      <c r="C1" s="143" t="s">
        <v>294</v>
      </c>
      <c r="D1" s="143"/>
      <c r="E1" s="143"/>
      <c r="F1" s="143"/>
      <c r="G1" s="143"/>
      <c r="H1" s="143"/>
      <c r="K1" s="142"/>
      <c r="L1" s="142"/>
    </row>
    <row r="2" spans="1:13" s="2" customFormat="1" ht="21.6" customHeight="1" x14ac:dyDescent="0.15">
      <c r="A2" s="10" t="s">
        <v>55</v>
      </c>
      <c r="B2" s="59" t="s">
        <v>56</v>
      </c>
      <c r="C2" s="97" t="s">
        <v>11</v>
      </c>
      <c r="D2" s="97" t="s">
        <v>59</v>
      </c>
      <c r="E2" s="97" t="s">
        <v>60</v>
      </c>
      <c r="F2" s="99" t="s">
        <v>1</v>
      </c>
      <c r="G2" s="99" t="s">
        <v>2</v>
      </c>
      <c r="H2" s="100" t="s">
        <v>15</v>
      </c>
      <c r="I2" s="100" t="s">
        <v>16</v>
      </c>
      <c r="J2" s="100" t="s">
        <v>17</v>
      </c>
      <c r="K2" s="100" t="s">
        <v>18</v>
      </c>
      <c r="L2" s="100" t="s">
        <v>10</v>
      </c>
      <c r="M2" s="141" t="s">
        <v>57</v>
      </c>
    </row>
    <row r="3" spans="1:13" ht="21.6" customHeight="1" x14ac:dyDescent="0.15">
      <c r="C3" s="144"/>
      <c r="D3" s="144"/>
      <c r="E3" s="144"/>
      <c r="F3" s="145"/>
      <c r="G3" s="140"/>
      <c r="H3" s="140"/>
      <c r="I3" s="140"/>
      <c r="J3" s="140"/>
      <c r="K3" s="140"/>
      <c r="L3" s="140"/>
      <c r="M3" s="140"/>
    </row>
    <row r="4" spans="1:13" ht="21.6" customHeight="1" x14ac:dyDescent="0.15">
      <c r="B4" s="6" t="s">
        <v>295</v>
      </c>
      <c r="C4" s="4" t="s">
        <v>133</v>
      </c>
      <c r="D4" s="4" t="s">
        <v>134</v>
      </c>
      <c r="E4" s="4" t="s">
        <v>135</v>
      </c>
      <c r="F4" s="42" t="s">
        <v>136</v>
      </c>
      <c r="G4" s="40">
        <v>19</v>
      </c>
      <c r="H4" s="48" t="e">
        <f>ROUNDDOWN(#REF!*#REF!, 0)</f>
        <v>#REF!</v>
      </c>
      <c r="I4" s="48"/>
      <c r="J4" s="48"/>
      <c r="K4" s="48"/>
      <c r="L4" s="48" t="e">
        <f t="shared" ref="L4:L35" si="0">SUM(H4,I4,J4)</f>
        <v>#REF!</v>
      </c>
      <c r="M4" s="71"/>
    </row>
    <row r="5" spans="1:13" ht="21.6" customHeight="1" x14ac:dyDescent="0.15">
      <c r="B5" s="6" t="s">
        <v>296</v>
      </c>
      <c r="C5" s="4" t="s">
        <v>137</v>
      </c>
      <c r="D5" s="4" t="s">
        <v>134</v>
      </c>
      <c r="E5" s="4" t="s">
        <v>138</v>
      </c>
      <c r="F5" s="42" t="s">
        <v>136</v>
      </c>
      <c r="G5" s="40">
        <v>40</v>
      </c>
      <c r="H5" s="48" t="e">
        <f>ROUNDDOWN(#REF!*#REF!, 0)</f>
        <v>#REF!</v>
      </c>
      <c r="I5" s="48"/>
      <c r="J5" s="48"/>
      <c r="K5" s="48"/>
      <c r="L5" s="48" t="e">
        <f t="shared" si="0"/>
        <v>#REF!</v>
      </c>
      <c r="M5" s="71"/>
    </row>
    <row r="6" spans="1:13" ht="21.6" customHeight="1" x14ac:dyDescent="0.15">
      <c r="B6" s="6" t="s">
        <v>297</v>
      </c>
      <c r="C6" s="4" t="s">
        <v>139</v>
      </c>
      <c r="D6" s="4" t="s">
        <v>134</v>
      </c>
      <c r="E6" s="4" t="s">
        <v>140</v>
      </c>
      <c r="F6" s="42" t="s">
        <v>136</v>
      </c>
      <c r="G6" s="40">
        <v>83.3</v>
      </c>
      <c r="H6" s="48" t="e">
        <f>ROUNDDOWN(#REF!*#REF!, 0)</f>
        <v>#REF!</v>
      </c>
      <c r="I6" s="48"/>
      <c r="J6" s="48"/>
      <c r="K6" s="48"/>
      <c r="L6" s="48" t="e">
        <f t="shared" si="0"/>
        <v>#REF!</v>
      </c>
      <c r="M6" s="71"/>
    </row>
    <row r="7" spans="1:13" ht="21.6" customHeight="1" x14ac:dyDescent="0.15">
      <c r="B7" s="6" t="s">
        <v>298</v>
      </c>
      <c r="C7" s="4" t="s">
        <v>141</v>
      </c>
      <c r="D7" s="4" t="s">
        <v>134</v>
      </c>
      <c r="E7" s="4" t="s">
        <v>142</v>
      </c>
      <c r="F7" s="42" t="s">
        <v>136</v>
      </c>
      <c r="G7" s="40">
        <v>5.3</v>
      </c>
      <c r="H7" s="48" t="e">
        <f>ROUNDDOWN(#REF!*#REF!, 0)</f>
        <v>#REF!</v>
      </c>
      <c r="I7" s="48"/>
      <c r="J7" s="48"/>
      <c r="K7" s="48"/>
      <c r="L7" s="48" t="e">
        <f t="shared" si="0"/>
        <v>#REF!</v>
      </c>
      <c r="M7" s="71"/>
    </row>
    <row r="8" spans="1:13" ht="21.6" customHeight="1" x14ac:dyDescent="0.15">
      <c r="B8" s="6" t="s">
        <v>299</v>
      </c>
      <c r="C8" s="4" t="s">
        <v>143</v>
      </c>
      <c r="D8" s="4" t="s">
        <v>134</v>
      </c>
      <c r="E8" s="4" t="s">
        <v>144</v>
      </c>
      <c r="F8" s="42" t="s">
        <v>136</v>
      </c>
      <c r="G8" s="40">
        <v>6</v>
      </c>
      <c r="H8" s="48" t="e">
        <f>ROUNDDOWN(#REF!*#REF!, 0)</f>
        <v>#REF!</v>
      </c>
      <c r="I8" s="48"/>
      <c r="J8" s="48"/>
      <c r="K8" s="48"/>
      <c r="L8" s="48" t="e">
        <f t="shared" si="0"/>
        <v>#REF!</v>
      </c>
      <c r="M8" s="71"/>
    </row>
    <row r="9" spans="1:13" ht="21.6" customHeight="1" x14ac:dyDescent="0.15">
      <c r="B9" s="6" t="s">
        <v>300</v>
      </c>
      <c r="C9" s="4" t="s">
        <v>145</v>
      </c>
      <c r="D9" s="4" t="s">
        <v>146</v>
      </c>
      <c r="E9" s="4" t="s">
        <v>147</v>
      </c>
      <c r="F9" s="42" t="s">
        <v>136</v>
      </c>
      <c r="G9" s="40">
        <v>251.1</v>
      </c>
      <c r="H9" s="48" t="e">
        <f>ROUNDDOWN(#REF!*#REF!, 0)</f>
        <v>#REF!</v>
      </c>
      <c r="I9" s="48"/>
      <c r="J9" s="48"/>
      <c r="K9" s="48"/>
      <c r="L9" s="48" t="e">
        <f t="shared" si="0"/>
        <v>#REF!</v>
      </c>
      <c r="M9" s="71"/>
    </row>
    <row r="10" spans="1:13" ht="21.6" customHeight="1" x14ac:dyDescent="0.15">
      <c r="B10" s="6" t="s">
        <v>301</v>
      </c>
      <c r="C10" s="4" t="s">
        <v>148</v>
      </c>
      <c r="D10" s="4" t="s">
        <v>146</v>
      </c>
      <c r="E10" s="4" t="s">
        <v>149</v>
      </c>
      <c r="F10" s="42" t="s">
        <v>136</v>
      </c>
      <c r="G10" s="40">
        <v>5</v>
      </c>
      <c r="H10" s="48" t="e">
        <f>ROUNDDOWN(#REF!*#REF!, 0)</f>
        <v>#REF!</v>
      </c>
      <c r="I10" s="48"/>
      <c r="J10" s="48"/>
      <c r="K10" s="48"/>
      <c r="L10" s="48" t="e">
        <f t="shared" si="0"/>
        <v>#REF!</v>
      </c>
      <c r="M10" s="71"/>
    </row>
    <row r="11" spans="1:13" ht="21.6" customHeight="1" x14ac:dyDescent="0.15">
      <c r="B11" s="6" t="s">
        <v>302</v>
      </c>
      <c r="C11" s="4" t="s">
        <v>150</v>
      </c>
      <c r="D11" s="4" t="s">
        <v>151</v>
      </c>
      <c r="E11" s="4" t="s">
        <v>152</v>
      </c>
      <c r="F11" s="42" t="s">
        <v>136</v>
      </c>
      <c r="G11" s="40">
        <v>273</v>
      </c>
      <c r="H11" s="48" t="e">
        <f>ROUNDDOWN(#REF!*#REF!, 0)</f>
        <v>#REF!</v>
      </c>
      <c r="I11" s="48"/>
      <c r="J11" s="48"/>
      <c r="K11" s="48"/>
      <c r="L11" s="48" t="e">
        <f t="shared" si="0"/>
        <v>#REF!</v>
      </c>
      <c r="M11" s="71"/>
    </row>
    <row r="12" spans="1:13" ht="21.6" customHeight="1" x14ac:dyDescent="0.15">
      <c r="B12" s="6" t="s">
        <v>303</v>
      </c>
      <c r="C12" s="4" t="s">
        <v>153</v>
      </c>
      <c r="D12" s="4" t="s">
        <v>154</v>
      </c>
      <c r="E12" s="4" t="s">
        <v>155</v>
      </c>
      <c r="F12" s="42" t="s">
        <v>136</v>
      </c>
      <c r="G12" s="40">
        <v>1</v>
      </c>
      <c r="H12" s="48" t="e">
        <f>ROUNDDOWN(#REF!*#REF!, 0)</f>
        <v>#REF!</v>
      </c>
      <c r="I12" s="48"/>
      <c r="J12" s="48"/>
      <c r="K12" s="48"/>
      <c r="L12" s="48" t="e">
        <f t="shared" si="0"/>
        <v>#REF!</v>
      </c>
      <c r="M12" s="71"/>
    </row>
    <row r="13" spans="1:13" ht="21.6" customHeight="1" x14ac:dyDescent="0.15">
      <c r="B13" s="6" t="s">
        <v>304</v>
      </c>
      <c r="C13" s="4" t="s">
        <v>156</v>
      </c>
      <c r="D13" s="4" t="s">
        <v>154</v>
      </c>
      <c r="E13" s="4" t="s">
        <v>157</v>
      </c>
      <c r="F13" s="42" t="s">
        <v>136</v>
      </c>
      <c r="G13" s="40">
        <v>1</v>
      </c>
      <c r="H13" s="48" t="e">
        <f>ROUNDDOWN(#REF!*#REF!, 0)</f>
        <v>#REF!</v>
      </c>
      <c r="I13" s="48"/>
      <c r="J13" s="48"/>
      <c r="K13" s="48"/>
      <c r="L13" s="48" t="e">
        <f t="shared" si="0"/>
        <v>#REF!</v>
      </c>
      <c r="M13" s="71"/>
    </row>
    <row r="14" spans="1:13" ht="21.6" customHeight="1" x14ac:dyDescent="0.15">
      <c r="B14" s="6" t="s">
        <v>305</v>
      </c>
      <c r="C14" s="4" t="s">
        <v>158</v>
      </c>
      <c r="D14" s="4" t="s">
        <v>154</v>
      </c>
      <c r="E14" s="4" t="s">
        <v>159</v>
      </c>
      <c r="F14" s="42" t="s">
        <v>160</v>
      </c>
      <c r="G14" s="40">
        <v>76</v>
      </c>
      <c r="H14" s="48" t="e">
        <f>ROUNDDOWN(#REF!*#REF!, 0)</f>
        <v>#REF!</v>
      </c>
      <c r="I14" s="48"/>
      <c r="J14" s="48"/>
      <c r="K14" s="48"/>
      <c r="L14" s="48" t="e">
        <f t="shared" si="0"/>
        <v>#REF!</v>
      </c>
      <c r="M14" s="71"/>
    </row>
    <row r="15" spans="1:13" ht="21.6" customHeight="1" x14ac:dyDescent="0.15">
      <c r="B15" s="6" t="s">
        <v>306</v>
      </c>
      <c r="C15" s="4" t="s">
        <v>161</v>
      </c>
      <c r="D15" s="4" t="s">
        <v>154</v>
      </c>
      <c r="E15" s="4" t="s">
        <v>162</v>
      </c>
      <c r="F15" s="42" t="s">
        <v>160</v>
      </c>
      <c r="G15" s="40">
        <v>2</v>
      </c>
      <c r="H15" s="48" t="e">
        <f>ROUNDDOWN(#REF!*#REF!, 0)</f>
        <v>#REF!</v>
      </c>
      <c r="I15" s="48"/>
      <c r="J15" s="48"/>
      <c r="K15" s="48"/>
      <c r="L15" s="48" t="e">
        <f t="shared" si="0"/>
        <v>#REF!</v>
      </c>
      <c r="M15" s="71"/>
    </row>
    <row r="16" spans="1:13" ht="21.6" customHeight="1" x14ac:dyDescent="0.15">
      <c r="B16" s="6" t="s">
        <v>307</v>
      </c>
      <c r="C16" s="4" t="s">
        <v>163</v>
      </c>
      <c r="D16" s="4" t="s">
        <v>154</v>
      </c>
      <c r="E16" s="4" t="s">
        <v>164</v>
      </c>
      <c r="F16" s="42" t="s">
        <v>160</v>
      </c>
      <c r="G16" s="40">
        <v>2</v>
      </c>
      <c r="H16" s="48" t="e">
        <f>ROUNDDOWN(#REF!*#REF!, 0)</f>
        <v>#REF!</v>
      </c>
      <c r="I16" s="48"/>
      <c r="J16" s="48"/>
      <c r="K16" s="48"/>
      <c r="L16" s="48" t="e">
        <f t="shared" si="0"/>
        <v>#REF!</v>
      </c>
      <c r="M16" s="71"/>
    </row>
    <row r="17" spans="2:13" ht="21.6" customHeight="1" x14ac:dyDescent="0.15">
      <c r="B17" s="6" t="s">
        <v>308</v>
      </c>
      <c r="C17" s="4" t="s">
        <v>165</v>
      </c>
      <c r="D17" s="4" t="s">
        <v>154</v>
      </c>
      <c r="E17" s="4" t="s">
        <v>166</v>
      </c>
      <c r="F17" s="42" t="s">
        <v>136</v>
      </c>
      <c r="G17" s="40">
        <v>62</v>
      </c>
      <c r="H17" s="48" t="e">
        <f>ROUNDDOWN(#REF!*#REF!, 0)</f>
        <v>#REF!</v>
      </c>
      <c r="I17" s="48"/>
      <c r="J17" s="48"/>
      <c r="K17" s="48"/>
      <c r="L17" s="48" t="e">
        <f t="shared" si="0"/>
        <v>#REF!</v>
      </c>
      <c r="M17" s="71"/>
    </row>
    <row r="18" spans="2:13" ht="21.6" customHeight="1" x14ac:dyDescent="0.15">
      <c r="B18" s="6" t="s">
        <v>309</v>
      </c>
      <c r="C18" s="4" t="s">
        <v>167</v>
      </c>
      <c r="D18" s="4" t="s">
        <v>168</v>
      </c>
      <c r="E18" s="4" t="s">
        <v>169</v>
      </c>
      <c r="F18" s="42" t="s">
        <v>160</v>
      </c>
      <c r="G18" s="40">
        <v>1</v>
      </c>
      <c r="H18" s="48" t="e">
        <f>ROUNDDOWN(#REF!*#REF!, 0)</f>
        <v>#REF!</v>
      </c>
      <c r="I18" s="48"/>
      <c r="J18" s="48"/>
      <c r="K18" s="48"/>
      <c r="L18" s="48" t="e">
        <f t="shared" si="0"/>
        <v>#REF!</v>
      </c>
      <c r="M18" s="71"/>
    </row>
    <row r="19" spans="2:13" ht="21.6" customHeight="1" x14ac:dyDescent="0.15">
      <c r="B19" s="6" t="s">
        <v>310</v>
      </c>
      <c r="C19" s="4" t="s">
        <v>170</v>
      </c>
      <c r="D19" s="4" t="s">
        <v>168</v>
      </c>
      <c r="E19" s="4" t="s">
        <v>171</v>
      </c>
      <c r="F19" s="42" t="s">
        <v>160</v>
      </c>
      <c r="G19" s="40">
        <v>1</v>
      </c>
      <c r="H19" s="48" t="e">
        <f>ROUNDDOWN(#REF!*#REF!, 0)</f>
        <v>#REF!</v>
      </c>
      <c r="I19" s="48"/>
      <c r="J19" s="48"/>
      <c r="K19" s="48"/>
      <c r="L19" s="48" t="e">
        <f t="shared" si="0"/>
        <v>#REF!</v>
      </c>
      <c r="M19" s="71"/>
    </row>
    <row r="20" spans="2:13" ht="21.6" customHeight="1" x14ac:dyDescent="0.15">
      <c r="B20" s="6" t="s">
        <v>311</v>
      </c>
      <c r="C20" s="4" t="s">
        <v>172</v>
      </c>
      <c r="D20" s="4" t="s">
        <v>168</v>
      </c>
      <c r="E20" s="4" t="s">
        <v>173</v>
      </c>
      <c r="F20" s="42" t="s">
        <v>160</v>
      </c>
      <c r="G20" s="40">
        <v>7</v>
      </c>
      <c r="H20" s="48" t="e">
        <f>ROUNDDOWN(#REF!*#REF!, 0)</f>
        <v>#REF!</v>
      </c>
      <c r="I20" s="48"/>
      <c r="J20" s="48"/>
      <c r="K20" s="48"/>
      <c r="L20" s="48" t="e">
        <f t="shared" si="0"/>
        <v>#REF!</v>
      </c>
      <c r="M20" s="71"/>
    </row>
    <row r="21" spans="2:13" ht="21.6" customHeight="1" x14ac:dyDescent="0.15">
      <c r="B21" s="6" t="s">
        <v>312</v>
      </c>
      <c r="C21" s="4" t="s">
        <v>174</v>
      </c>
      <c r="D21" s="4" t="s">
        <v>168</v>
      </c>
      <c r="E21" s="4" t="s">
        <v>175</v>
      </c>
      <c r="F21" s="42" t="s">
        <v>160</v>
      </c>
      <c r="G21" s="40">
        <v>1</v>
      </c>
      <c r="H21" s="48" t="e">
        <f>ROUNDDOWN(#REF!*#REF!, 0)</f>
        <v>#REF!</v>
      </c>
      <c r="I21" s="48"/>
      <c r="J21" s="48"/>
      <c r="K21" s="48"/>
      <c r="L21" s="48" t="e">
        <f t="shared" si="0"/>
        <v>#REF!</v>
      </c>
      <c r="M21" s="71"/>
    </row>
    <row r="22" spans="2:13" ht="21.6" customHeight="1" x14ac:dyDescent="0.15">
      <c r="B22" s="6" t="s">
        <v>313</v>
      </c>
      <c r="C22" s="4" t="s">
        <v>176</v>
      </c>
      <c r="D22" s="4" t="s">
        <v>177</v>
      </c>
      <c r="E22" s="4" t="s">
        <v>178</v>
      </c>
      <c r="F22" s="42" t="s">
        <v>160</v>
      </c>
      <c r="G22" s="40">
        <v>49</v>
      </c>
      <c r="H22" s="48" t="e">
        <f>ROUNDDOWN(#REF!*#REF!, 0)</f>
        <v>#REF!</v>
      </c>
      <c r="I22" s="48"/>
      <c r="J22" s="48"/>
      <c r="K22" s="48"/>
      <c r="L22" s="48" t="e">
        <f t="shared" si="0"/>
        <v>#REF!</v>
      </c>
      <c r="M22" s="71"/>
    </row>
    <row r="23" spans="2:13" ht="21.6" customHeight="1" x14ac:dyDescent="0.15">
      <c r="B23" s="6" t="s">
        <v>314</v>
      </c>
      <c r="C23" s="4" t="s">
        <v>179</v>
      </c>
      <c r="D23" s="4" t="s">
        <v>177</v>
      </c>
      <c r="E23" s="4" t="s">
        <v>180</v>
      </c>
      <c r="F23" s="42" t="s">
        <v>160</v>
      </c>
      <c r="G23" s="40">
        <v>1</v>
      </c>
      <c r="H23" s="48" t="e">
        <f>ROUNDDOWN(#REF!*#REF!, 0)</f>
        <v>#REF!</v>
      </c>
      <c r="I23" s="48"/>
      <c r="J23" s="48"/>
      <c r="K23" s="48"/>
      <c r="L23" s="48" t="e">
        <f t="shared" si="0"/>
        <v>#REF!</v>
      </c>
      <c r="M23" s="71"/>
    </row>
    <row r="24" spans="2:13" ht="21.6" customHeight="1" x14ac:dyDescent="0.15">
      <c r="B24" s="6" t="s">
        <v>315</v>
      </c>
      <c r="C24" s="4" t="s">
        <v>181</v>
      </c>
      <c r="D24" s="4" t="s">
        <v>182</v>
      </c>
      <c r="E24" s="4" t="s">
        <v>183</v>
      </c>
      <c r="F24" s="42" t="s">
        <v>160</v>
      </c>
      <c r="G24" s="40">
        <v>26</v>
      </c>
      <c r="H24" s="48" t="e">
        <f>ROUNDDOWN(#REF!*#REF!, 0)</f>
        <v>#REF!</v>
      </c>
      <c r="I24" s="48"/>
      <c r="J24" s="48"/>
      <c r="K24" s="48"/>
      <c r="L24" s="48" t="e">
        <f t="shared" si="0"/>
        <v>#REF!</v>
      </c>
      <c r="M24" s="71"/>
    </row>
    <row r="25" spans="2:13" ht="21.6" customHeight="1" x14ac:dyDescent="0.15">
      <c r="B25" s="6" t="s">
        <v>316</v>
      </c>
      <c r="C25" s="4" t="s">
        <v>184</v>
      </c>
      <c r="D25" s="4" t="s">
        <v>182</v>
      </c>
      <c r="E25" s="4" t="s">
        <v>185</v>
      </c>
      <c r="F25" s="42" t="s">
        <v>160</v>
      </c>
      <c r="G25" s="40">
        <v>1</v>
      </c>
      <c r="H25" s="48" t="e">
        <f>ROUNDDOWN(#REF!*#REF!, 0)</f>
        <v>#REF!</v>
      </c>
      <c r="I25" s="48"/>
      <c r="J25" s="48"/>
      <c r="K25" s="48"/>
      <c r="L25" s="48" t="e">
        <f t="shared" si="0"/>
        <v>#REF!</v>
      </c>
      <c r="M25" s="71"/>
    </row>
    <row r="26" spans="2:13" ht="21.6" customHeight="1" x14ac:dyDescent="0.15">
      <c r="B26" s="6" t="s">
        <v>317</v>
      </c>
      <c r="C26" s="4" t="s">
        <v>186</v>
      </c>
      <c r="D26" s="4" t="s">
        <v>187</v>
      </c>
      <c r="E26" s="4" t="s">
        <v>188</v>
      </c>
      <c r="F26" s="42" t="s">
        <v>160</v>
      </c>
      <c r="G26" s="40">
        <v>49</v>
      </c>
      <c r="H26" s="48" t="e">
        <f>ROUNDDOWN(#REF!*#REF!, 0)</f>
        <v>#REF!</v>
      </c>
      <c r="I26" s="48"/>
      <c r="J26" s="48"/>
      <c r="K26" s="48"/>
      <c r="L26" s="48" t="e">
        <f t="shared" si="0"/>
        <v>#REF!</v>
      </c>
      <c r="M26" s="71"/>
    </row>
    <row r="27" spans="2:13" ht="21.6" customHeight="1" x14ac:dyDescent="0.15">
      <c r="B27" s="6" t="s">
        <v>318</v>
      </c>
      <c r="C27" s="4" t="s">
        <v>189</v>
      </c>
      <c r="D27" s="4" t="s">
        <v>187</v>
      </c>
      <c r="E27" s="4" t="s">
        <v>190</v>
      </c>
      <c r="F27" s="42" t="s">
        <v>160</v>
      </c>
      <c r="G27" s="40">
        <v>1</v>
      </c>
      <c r="H27" s="48" t="e">
        <f>ROUNDDOWN(#REF!*#REF!, 0)</f>
        <v>#REF!</v>
      </c>
      <c r="I27" s="48"/>
      <c r="J27" s="48"/>
      <c r="K27" s="48"/>
      <c r="L27" s="48" t="e">
        <f t="shared" si="0"/>
        <v>#REF!</v>
      </c>
      <c r="M27" s="71"/>
    </row>
    <row r="28" spans="2:13" ht="21.6" customHeight="1" x14ac:dyDescent="0.15">
      <c r="B28" s="6" t="s">
        <v>319</v>
      </c>
      <c r="C28" s="4" t="s">
        <v>191</v>
      </c>
      <c r="D28" s="4" t="s">
        <v>192</v>
      </c>
      <c r="E28" s="4" t="s">
        <v>193</v>
      </c>
      <c r="F28" s="42" t="s">
        <v>160</v>
      </c>
      <c r="G28" s="40">
        <v>1</v>
      </c>
      <c r="H28" s="48" t="e">
        <f>ROUNDDOWN(#REF!*#REF!, 0)</f>
        <v>#REF!</v>
      </c>
      <c r="I28" s="48"/>
      <c r="J28" s="48"/>
      <c r="K28" s="48"/>
      <c r="L28" s="48" t="e">
        <f t="shared" si="0"/>
        <v>#REF!</v>
      </c>
      <c r="M28" s="71"/>
    </row>
    <row r="29" spans="2:13" ht="21.6" customHeight="1" x14ac:dyDescent="0.15">
      <c r="B29" s="6" t="s">
        <v>320</v>
      </c>
      <c r="C29" s="4" t="s">
        <v>194</v>
      </c>
      <c r="D29" s="4" t="s">
        <v>192</v>
      </c>
      <c r="E29" s="4" t="s">
        <v>195</v>
      </c>
      <c r="F29" s="42" t="s">
        <v>160</v>
      </c>
      <c r="G29" s="40">
        <v>3</v>
      </c>
      <c r="H29" s="48" t="e">
        <f>ROUNDDOWN(#REF!*#REF!, 0)</f>
        <v>#REF!</v>
      </c>
      <c r="I29" s="48"/>
      <c r="J29" s="48"/>
      <c r="K29" s="48"/>
      <c r="L29" s="48" t="e">
        <f t="shared" si="0"/>
        <v>#REF!</v>
      </c>
      <c r="M29" s="71"/>
    </row>
    <row r="30" spans="2:13" ht="21.6" customHeight="1" x14ac:dyDescent="0.15">
      <c r="B30" s="6" t="s">
        <v>321</v>
      </c>
      <c r="C30" s="4" t="s">
        <v>196</v>
      </c>
      <c r="D30" s="4" t="s">
        <v>192</v>
      </c>
      <c r="E30" s="4" t="s">
        <v>197</v>
      </c>
      <c r="F30" s="42" t="s">
        <v>160</v>
      </c>
      <c r="G30" s="40">
        <v>3</v>
      </c>
      <c r="H30" s="48" t="e">
        <f>ROUNDDOWN(#REF!*#REF!, 0)</f>
        <v>#REF!</v>
      </c>
      <c r="I30" s="48"/>
      <c r="J30" s="48"/>
      <c r="K30" s="48"/>
      <c r="L30" s="48" t="e">
        <f t="shared" si="0"/>
        <v>#REF!</v>
      </c>
      <c r="M30" s="71"/>
    </row>
    <row r="31" spans="2:13" ht="21.6" customHeight="1" x14ac:dyDescent="0.15">
      <c r="B31" s="6" t="s">
        <v>322</v>
      </c>
      <c r="C31" s="4" t="s">
        <v>198</v>
      </c>
      <c r="D31" s="4" t="s">
        <v>192</v>
      </c>
      <c r="E31" s="4" t="s">
        <v>199</v>
      </c>
      <c r="F31" s="42" t="s">
        <v>160</v>
      </c>
      <c r="G31" s="40">
        <v>1</v>
      </c>
      <c r="H31" s="48" t="e">
        <f>ROUNDDOWN(#REF!*#REF!, 0)</f>
        <v>#REF!</v>
      </c>
      <c r="I31" s="48"/>
      <c r="J31" s="48"/>
      <c r="K31" s="48"/>
      <c r="L31" s="48" t="e">
        <f t="shared" si="0"/>
        <v>#REF!</v>
      </c>
      <c r="M31" s="71"/>
    </row>
    <row r="32" spans="2:13" ht="21.6" customHeight="1" x14ac:dyDescent="0.15">
      <c r="B32" s="6" t="s">
        <v>323</v>
      </c>
      <c r="C32" s="4" t="s">
        <v>200</v>
      </c>
      <c r="D32" s="4" t="s">
        <v>201</v>
      </c>
      <c r="E32" s="4" t="s">
        <v>202</v>
      </c>
      <c r="F32" s="42" t="s">
        <v>160</v>
      </c>
      <c r="G32" s="40">
        <v>10</v>
      </c>
      <c r="H32" s="48" t="e">
        <f>ROUNDDOWN(#REF!*#REF!, 0)</f>
        <v>#REF!</v>
      </c>
      <c r="I32" s="48"/>
      <c r="J32" s="48"/>
      <c r="K32" s="48"/>
      <c r="L32" s="48" t="e">
        <f t="shared" si="0"/>
        <v>#REF!</v>
      </c>
      <c r="M32" s="71"/>
    </row>
    <row r="33" spans="2:13" ht="21.6" customHeight="1" x14ac:dyDescent="0.15">
      <c r="B33" s="6" t="s">
        <v>324</v>
      </c>
      <c r="C33" s="4" t="s">
        <v>203</v>
      </c>
      <c r="D33" s="4" t="s">
        <v>201</v>
      </c>
      <c r="E33" s="4" t="s">
        <v>204</v>
      </c>
      <c r="F33" s="42" t="s">
        <v>160</v>
      </c>
      <c r="G33" s="40">
        <v>15</v>
      </c>
      <c r="H33" s="48" t="e">
        <f>ROUNDDOWN(#REF!*#REF!, 0)</f>
        <v>#REF!</v>
      </c>
      <c r="I33" s="48"/>
      <c r="J33" s="48"/>
      <c r="K33" s="48"/>
      <c r="L33" s="48" t="e">
        <f t="shared" si="0"/>
        <v>#REF!</v>
      </c>
      <c r="M33" s="71"/>
    </row>
    <row r="34" spans="2:13" ht="21.6" customHeight="1" x14ac:dyDescent="0.15">
      <c r="B34" s="6" t="s">
        <v>325</v>
      </c>
      <c r="C34" s="4" t="s">
        <v>205</v>
      </c>
      <c r="D34" s="4" t="s">
        <v>201</v>
      </c>
      <c r="E34" s="4" t="s">
        <v>206</v>
      </c>
      <c r="F34" s="42" t="s">
        <v>160</v>
      </c>
      <c r="G34" s="40">
        <v>31</v>
      </c>
      <c r="H34" s="48" t="e">
        <f>ROUNDDOWN(#REF!*#REF!, 0)</f>
        <v>#REF!</v>
      </c>
      <c r="I34" s="48"/>
      <c r="J34" s="48"/>
      <c r="K34" s="48"/>
      <c r="L34" s="48" t="e">
        <f t="shared" si="0"/>
        <v>#REF!</v>
      </c>
      <c r="M34" s="71"/>
    </row>
    <row r="35" spans="2:13" ht="21.6" customHeight="1" x14ac:dyDescent="0.15">
      <c r="B35" s="6" t="s">
        <v>326</v>
      </c>
      <c r="C35" s="4" t="s">
        <v>207</v>
      </c>
      <c r="D35" s="4" t="s">
        <v>201</v>
      </c>
      <c r="E35" s="4" t="s">
        <v>208</v>
      </c>
      <c r="F35" s="42" t="s">
        <v>160</v>
      </c>
      <c r="G35" s="40">
        <v>2</v>
      </c>
      <c r="H35" s="48" t="e">
        <f>ROUNDDOWN(#REF!*#REF!, 0)</f>
        <v>#REF!</v>
      </c>
      <c r="I35" s="48"/>
      <c r="J35" s="48"/>
      <c r="K35" s="48"/>
      <c r="L35" s="48" t="e">
        <f t="shared" si="0"/>
        <v>#REF!</v>
      </c>
      <c r="M35" s="71"/>
    </row>
    <row r="36" spans="2:13" ht="21.6" customHeight="1" x14ac:dyDescent="0.15">
      <c r="B36" s="6" t="s">
        <v>327</v>
      </c>
      <c r="C36" s="4" t="s">
        <v>209</v>
      </c>
      <c r="D36" s="4" t="s">
        <v>210</v>
      </c>
      <c r="E36" s="4" t="s">
        <v>328</v>
      </c>
      <c r="F36" s="42" t="s">
        <v>160</v>
      </c>
      <c r="G36" s="40">
        <v>58</v>
      </c>
      <c r="H36" s="48" t="e">
        <f>ROUNDDOWN(#REF!*#REF!, 0)</f>
        <v>#REF!</v>
      </c>
      <c r="I36" s="48"/>
      <c r="J36" s="48"/>
      <c r="K36" s="48"/>
      <c r="L36" s="48" t="e">
        <f t="shared" ref="L36:L69" si="1">SUM(H36,I36,J36)</f>
        <v>#REF!</v>
      </c>
      <c r="M36" s="71"/>
    </row>
    <row r="37" spans="2:13" ht="21.6" customHeight="1" x14ac:dyDescent="0.15">
      <c r="B37" s="6" t="s">
        <v>329</v>
      </c>
      <c r="C37" s="4" t="s">
        <v>211</v>
      </c>
      <c r="D37" s="4" t="s">
        <v>212</v>
      </c>
      <c r="E37" s="4" t="s">
        <v>213</v>
      </c>
      <c r="F37" s="42" t="s">
        <v>160</v>
      </c>
      <c r="G37" s="40">
        <v>58</v>
      </c>
      <c r="H37" s="48" t="e">
        <f>ROUNDDOWN(#REF!*#REF!, 0)</f>
        <v>#REF!</v>
      </c>
      <c r="I37" s="48"/>
      <c r="J37" s="48"/>
      <c r="K37" s="48"/>
      <c r="L37" s="48" t="e">
        <f t="shared" si="1"/>
        <v>#REF!</v>
      </c>
      <c r="M37" s="71"/>
    </row>
    <row r="38" spans="2:13" ht="21.6" customHeight="1" x14ac:dyDescent="0.15">
      <c r="B38" s="6" t="s">
        <v>330</v>
      </c>
      <c r="C38" s="4" t="s">
        <v>214</v>
      </c>
      <c r="D38" s="4" t="s">
        <v>215</v>
      </c>
      <c r="E38" s="4" t="s">
        <v>216</v>
      </c>
      <c r="F38" s="42" t="s">
        <v>136</v>
      </c>
      <c r="G38" s="40">
        <v>732</v>
      </c>
      <c r="H38" s="48" t="e">
        <f>ROUNDDOWN(#REF!*#REF!, 0)</f>
        <v>#REF!</v>
      </c>
      <c r="I38" s="48"/>
      <c r="J38" s="48"/>
      <c r="K38" s="48"/>
      <c r="L38" s="48" t="e">
        <f t="shared" si="1"/>
        <v>#REF!</v>
      </c>
      <c r="M38" s="71"/>
    </row>
    <row r="39" spans="2:13" ht="21.6" customHeight="1" x14ac:dyDescent="0.15">
      <c r="B39" s="6" t="s">
        <v>331</v>
      </c>
      <c r="C39" s="4" t="s">
        <v>217</v>
      </c>
      <c r="D39" s="4" t="s">
        <v>215</v>
      </c>
      <c r="E39" s="4" t="s">
        <v>218</v>
      </c>
      <c r="F39" s="42" t="s">
        <v>136</v>
      </c>
      <c r="G39" s="40">
        <v>124</v>
      </c>
      <c r="H39" s="48" t="e">
        <f>ROUNDDOWN(#REF!*#REF!, 0)</f>
        <v>#REF!</v>
      </c>
      <c r="I39" s="48"/>
      <c r="J39" s="48"/>
      <c r="K39" s="48"/>
      <c r="L39" s="48" t="e">
        <f t="shared" si="1"/>
        <v>#REF!</v>
      </c>
      <c r="M39" s="71"/>
    </row>
    <row r="40" spans="2:13" ht="21.6" customHeight="1" x14ac:dyDescent="0.15">
      <c r="B40" s="6" t="s">
        <v>332</v>
      </c>
      <c r="C40" s="4" t="s">
        <v>219</v>
      </c>
      <c r="D40" s="4" t="s">
        <v>220</v>
      </c>
      <c r="E40" s="4" t="s">
        <v>221</v>
      </c>
      <c r="F40" s="42" t="s">
        <v>136</v>
      </c>
      <c r="G40" s="40">
        <v>402.7</v>
      </c>
      <c r="H40" s="48" t="e">
        <f>ROUNDDOWN(#REF!*#REF!, 0)</f>
        <v>#REF!</v>
      </c>
      <c r="I40" s="48"/>
      <c r="J40" s="48"/>
      <c r="K40" s="48"/>
      <c r="L40" s="48" t="e">
        <f t="shared" si="1"/>
        <v>#REF!</v>
      </c>
      <c r="M40" s="71"/>
    </row>
    <row r="41" spans="2:13" ht="21.6" customHeight="1" x14ac:dyDescent="0.15">
      <c r="B41" s="6" t="s">
        <v>333</v>
      </c>
      <c r="C41" s="4" t="s">
        <v>222</v>
      </c>
      <c r="D41" s="4" t="s">
        <v>220</v>
      </c>
      <c r="E41" s="4" t="s">
        <v>223</v>
      </c>
      <c r="F41" s="42" t="s">
        <v>136</v>
      </c>
      <c r="G41" s="40">
        <v>42</v>
      </c>
      <c r="H41" s="48" t="e">
        <f>ROUNDDOWN(#REF!*#REF!, 0)</f>
        <v>#REF!</v>
      </c>
      <c r="I41" s="48"/>
      <c r="J41" s="48"/>
      <c r="K41" s="48"/>
      <c r="L41" s="48" t="e">
        <f t="shared" si="1"/>
        <v>#REF!</v>
      </c>
      <c r="M41" s="71"/>
    </row>
    <row r="42" spans="2:13" ht="21.6" customHeight="1" x14ac:dyDescent="0.15">
      <c r="B42" s="6" t="s">
        <v>334</v>
      </c>
      <c r="C42" s="4" t="s">
        <v>224</v>
      </c>
      <c r="D42" s="4" t="s">
        <v>220</v>
      </c>
      <c r="E42" s="4" t="s">
        <v>225</v>
      </c>
      <c r="F42" s="42" t="s">
        <v>136</v>
      </c>
      <c r="G42" s="40">
        <v>97.6</v>
      </c>
      <c r="H42" s="48" t="e">
        <f>ROUNDDOWN(#REF!*#REF!, 0)</f>
        <v>#REF!</v>
      </c>
      <c r="I42" s="48"/>
      <c r="J42" s="48"/>
      <c r="K42" s="48"/>
      <c r="L42" s="48" t="e">
        <f t="shared" si="1"/>
        <v>#REF!</v>
      </c>
      <c r="M42" s="71"/>
    </row>
    <row r="43" spans="2:13" ht="21.6" customHeight="1" x14ac:dyDescent="0.15">
      <c r="B43" s="6" t="s">
        <v>335</v>
      </c>
      <c r="C43" s="4" t="s">
        <v>226</v>
      </c>
      <c r="D43" s="4" t="s">
        <v>220</v>
      </c>
      <c r="E43" s="4" t="s">
        <v>227</v>
      </c>
      <c r="F43" s="42" t="s">
        <v>136</v>
      </c>
      <c r="G43" s="40">
        <v>12</v>
      </c>
      <c r="H43" s="48" t="e">
        <f>ROUNDDOWN(#REF!*#REF!, 0)</f>
        <v>#REF!</v>
      </c>
      <c r="I43" s="48"/>
      <c r="J43" s="48"/>
      <c r="K43" s="48"/>
      <c r="L43" s="48" t="e">
        <f t="shared" si="1"/>
        <v>#REF!</v>
      </c>
      <c r="M43" s="71"/>
    </row>
    <row r="44" spans="2:13" ht="21.6" customHeight="1" x14ac:dyDescent="0.15">
      <c r="B44" s="6" t="s">
        <v>336</v>
      </c>
      <c r="C44" s="4" t="s">
        <v>228</v>
      </c>
      <c r="D44" s="4" t="s">
        <v>229</v>
      </c>
      <c r="E44" s="4" t="s">
        <v>230</v>
      </c>
      <c r="F44" s="42" t="s">
        <v>136</v>
      </c>
      <c r="G44" s="40">
        <v>298</v>
      </c>
      <c r="H44" s="48" t="e">
        <f>ROUNDDOWN(#REF!*#REF!, 0)</f>
        <v>#REF!</v>
      </c>
      <c r="I44" s="48"/>
      <c r="J44" s="48"/>
      <c r="K44" s="48"/>
      <c r="L44" s="48" t="e">
        <f t="shared" si="1"/>
        <v>#REF!</v>
      </c>
      <c r="M44" s="71"/>
    </row>
    <row r="45" spans="2:13" ht="21.6" customHeight="1" x14ac:dyDescent="0.15">
      <c r="B45" s="6" t="s">
        <v>337</v>
      </c>
      <c r="C45" s="4" t="s">
        <v>231</v>
      </c>
      <c r="D45" s="4" t="s">
        <v>229</v>
      </c>
      <c r="E45" s="4" t="s">
        <v>232</v>
      </c>
      <c r="F45" s="42" t="s">
        <v>136</v>
      </c>
      <c r="G45" s="40">
        <v>576.79999999999995</v>
      </c>
      <c r="H45" s="48" t="e">
        <f>ROUNDDOWN(#REF!*#REF!, 0)</f>
        <v>#REF!</v>
      </c>
      <c r="I45" s="48"/>
      <c r="J45" s="48"/>
      <c r="K45" s="48"/>
      <c r="L45" s="48" t="e">
        <f t="shared" si="1"/>
        <v>#REF!</v>
      </c>
      <c r="M45" s="71"/>
    </row>
    <row r="46" spans="2:13" ht="21.6" customHeight="1" x14ac:dyDescent="0.15">
      <c r="B46" s="6" t="s">
        <v>338</v>
      </c>
      <c r="C46" s="4" t="s">
        <v>233</v>
      </c>
      <c r="D46" s="4" t="s">
        <v>229</v>
      </c>
      <c r="E46" s="4" t="s">
        <v>234</v>
      </c>
      <c r="F46" s="42" t="s">
        <v>136</v>
      </c>
      <c r="G46" s="40">
        <v>37</v>
      </c>
      <c r="H46" s="48" t="e">
        <f>ROUNDDOWN(#REF!*#REF!, 0)</f>
        <v>#REF!</v>
      </c>
      <c r="I46" s="48"/>
      <c r="J46" s="48"/>
      <c r="K46" s="48"/>
      <c r="L46" s="48" t="e">
        <f t="shared" si="1"/>
        <v>#REF!</v>
      </c>
      <c r="M46" s="71"/>
    </row>
    <row r="47" spans="2:13" ht="21.6" customHeight="1" x14ac:dyDescent="0.15">
      <c r="B47" s="6" t="s">
        <v>339</v>
      </c>
      <c r="C47" s="4" t="s">
        <v>235</v>
      </c>
      <c r="D47" s="4" t="s">
        <v>229</v>
      </c>
      <c r="E47" s="4" t="s">
        <v>236</v>
      </c>
      <c r="F47" s="42" t="s">
        <v>136</v>
      </c>
      <c r="G47" s="40">
        <v>40</v>
      </c>
      <c r="H47" s="48" t="e">
        <f>ROUNDDOWN(#REF!*#REF!, 0)</f>
        <v>#REF!</v>
      </c>
      <c r="I47" s="48"/>
      <c r="J47" s="48"/>
      <c r="K47" s="48"/>
      <c r="L47" s="48" t="e">
        <f t="shared" si="1"/>
        <v>#REF!</v>
      </c>
      <c r="M47" s="71"/>
    </row>
    <row r="48" spans="2:13" ht="21.6" customHeight="1" x14ac:dyDescent="0.15">
      <c r="B48" s="6" t="s">
        <v>340</v>
      </c>
      <c r="C48" s="4" t="s">
        <v>237</v>
      </c>
      <c r="D48" s="4" t="s">
        <v>229</v>
      </c>
      <c r="E48" s="4" t="s">
        <v>238</v>
      </c>
      <c r="F48" s="42" t="s">
        <v>136</v>
      </c>
      <c r="G48" s="40">
        <v>26.7</v>
      </c>
      <c r="H48" s="48" t="e">
        <f>ROUNDDOWN(#REF!*#REF!, 0)</f>
        <v>#REF!</v>
      </c>
      <c r="I48" s="48"/>
      <c r="J48" s="48"/>
      <c r="K48" s="48"/>
      <c r="L48" s="48" t="e">
        <f t="shared" si="1"/>
        <v>#REF!</v>
      </c>
      <c r="M48" s="71"/>
    </row>
    <row r="49" spans="2:13" ht="21.6" customHeight="1" x14ac:dyDescent="0.15">
      <c r="B49" s="6" t="s">
        <v>341</v>
      </c>
      <c r="C49" s="4" t="s">
        <v>239</v>
      </c>
      <c r="D49" s="4" t="s">
        <v>229</v>
      </c>
      <c r="E49" s="4" t="s">
        <v>240</v>
      </c>
      <c r="F49" s="42" t="s">
        <v>136</v>
      </c>
      <c r="G49" s="40">
        <v>78</v>
      </c>
      <c r="H49" s="48" t="e">
        <f>ROUNDDOWN(#REF!*#REF!, 0)</f>
        <v>#REF!</v>
      </c>
      <c r="I49" s="48"/>
      <c r="J49" s="48"/>
      <c r="K49" s="48"/>
      <c r="L49" s="48" t="e">
        <f t="shared" si="1"/>
        <v>#REF!</v>
      </c>
      <c r="M49" s="71"/>
    </row>
    <row r="50" spans="2:13" ht="21.6" customHeight="1" x14ac:dyDescent="0.15">
      <c r="B50" s="6" t="s">
        <v>342</v>
      </c>
      <c r="C50" s="4" t="s">
        <v>241</v>
      </c>
      <c r="D50" s="4" t="s">
        <v>242</v>
      </c>
      <c r="E50" s="4" t="s">
        <v>243</v>
      </c>
      <c r="F50" s="42" t="s">
        <v>136</v>
      </c>
      <c r="G50" s="40">
        <v>61</v>
      </c>
      <c r="H50" s="48" t="e">
        <f>ROUNDDOWN(#REF!*#REF!, 0)</f>
        <v>#REF!</v>
      </c>
      <c r="I50" s="48"/>
      <c r="J50" s="48"/>
      <c r="K50" s="48"/>
      <c r="L50" s="48" t="e">
        <f t="shared" si="1"/>
        <v>#REF!</v>
      </c>
      <c r="M50" s="71"/>
    </row>
    <row r="51" spans="2:13" ht="21.6" customHeight="1" x14ac:dyDescent="0.15">
      <c r="B51" s="6" t="s">
        <v>343</v>
      </c>
      <c r="C51" s="4" t="s">
        <v>244</v>
      </c>
      <c r="D51" s="4" t="s">
        <v>245</v>
      </c>
      <c r="E51" s="4" t="s">
        <v>246</v>
      </c>
      <c r="F51" s="42" t="s">
        <v>160</v>
      </c>
      <c r="G51" s="40">
        <v>1</v>
      </c>
      <c r="H51" s="48" t="e">
        <f>ROUNDDOWN(#REF!*#REF!, 0)</f>
        <v>#REF!</v>
      </c>
      <c r="I51" s="48"/>
      <c r="J51" s="48"/>
      <c r="K51" s="48"/>
      <c r="L51" s="48" t="e">
        <f t="shared" si="1"/>
        <v>#REF!</v>
      </c>
      <c r="M51" s="71"/>
    </row>
    <row r="52" spans="2:13" ht="21.6" customHeight="1" x14ac:dyDescent="0.15">
      <c r="B52" s="6" t="s">
        <v>344</v>
      </c>
      <c r="C52" s="4" t="s">
        <v>247</v>
      </c>
      <c r="D52" s="4" t="s">
        <v>245</v>
      </c>
      <c r="E52" s="4" t="s">
        <v>248</v>
      </c>
      <c r="F52" s="42" t="s">
        <v>160</v>
      </c>
      <c r="G52" s="40">
        <v>1</v>
      </c>
      <c r="H52" s="48" t="e">
        <f>ROUNDDOWN(#REF!*#REF!, 0)</f>
        <v>#REF!</v>
      </c>
      <c r="I52" s="48"/>
      <c r="J52" s="48"/>
      <c r="K52" s="48"/>
      <c r="L52" s="48" t="e">
        <f t="shared" si="1"/>
        <v>#REF!</v>
      </c>
      <c r="M52" s="71"/>
    </row>
    <row r="53" spans="2:13" ht="21.6" customHeight="1" x14ac:dyDescent="0.15">
      <c r="B53" s="6" t="s">
        <v>345</v>
      </c>
      <c r="C53" s="4" t="s">
        <v>249</v>
      </c>
      <c r="D53" s="4" t="s">
        <v>245</v>
      </c>
      <c r="E53" s="4" t="s">
        <v>250</v>
      </c>
      <c r="F53" s="42" t="s">
        <v>160</v>
      </c>
      <c r="G53" s="40">
        <v>1</v>
      </c>
      <c r="H53" s="48" t="e">
        <f>ROUNDDOWN(#REF!*#REF!, 0)</f>
        <v>#REF!</v>
      </c>
      <c r="I53" s="48"/>
      <c r="J53" s="48"/>
      <c r="K53" s="48"/>
      <c r="L53" s="48" t="e">
        <f t="shared" si="1"/>
        <v>#REF!</v>
      </c>
      <c r="M53" s="71"/>
    </row>
    <row r="54" spans="2:13" ht="21.6" customHeight="1" x14ac:dyDescent="0.15">
      <c r="B54" s="6" t="s">
        <v>346</v>
      </c>
      <c r="C54" s="4" t="s">
        <v>251</v>
      </c>
      <c r="D54" s="4" t="s">
        <v>252</v>
      </c>
      <c r="E54" s="4" t="s">
        <v>253</v>
      </c>
      <c r="F54" s="42" t="s">
        <v>160</v>
      </c>
      <c r="G54" s="40">
        <v>1</v>
      </c>
      <c r="H54" s="48" t="e">
        <f>ROUNDDOWN(#REF!*#REF!, 0)</f>
        <v>#REF!</v>
      </c>
      <c r="I54" s="48"/>
      <c r="J54" s="48"/>
      <c r="K54" s="48"/>
      <c r="L54" s="48" t="e">
        <f t="shared" si="1"/>
        <v>#REF!</v>
      </c>
      <c r="M54" s="71"/>
    </row>
    <row r="55" spans="2:13" ht="21.6" customHeight="1" x14ac:dyDescent="0.15">
      <c r="B55" s="6" t="s">
        <v>347</v>
      </c>
      <c r="C55" s="4" t="s">
        <v>254</v>
      </c>
      <c r="D55" s="4" t="s">
        <v>252</v>
      </c>
      <c r="E55" s="4" t="s">
        <v>255</v>
      </c>
      <c r="F55" s="42" t="s">
        <v>160</v>
      </c>
      <c r="G55" s="40">
        <v>1</v>
      </c>
      <c r="H55" s="48" t="e">
        <f>ROUNDDOWN(#REF!*#REF!, 0)</f>
        <v>#REF!</v>
      </c>
      <c r="I55" s="48"/>
      <c r="J55" s="48"/>
      <c r="K55" s="48"/>
      <c r="L55" s="48" t="e">
        <f t="shared" si="1"/>
        <v>#REF!</v>
      </c>
      <c r="M55" s="71"/>
    </row>
    <row r="56" spans="2:13" ht="21.6" customHeight="1" x14ac:dyDescent="0.15">
      <c r="B56" s="6" t="s">
        <v>348</v>
      </c>
      <c r="C56" s="4" t="s">
        <v>256</v>
      </c>
      <c r="D56" s="4" t="s">
        <v>252</v>
      </c>
      <c r="E56" s="4" t="s">
        <v>257</v>
      </c>
      <c r="F56" s="42" t="s">
        <v>160</v>
      </c>
      <c r="G56" s="40">
        <v>1</v>
      </c>
      <c r="H56" s="48" t="e">
        <f>ROUNDDOWN(#REF!*#REF!, 0)</f>
        <v>#REF!</v>
      </c>
      <c r="I56" s="48"/>
      <c r="J56" s="48"/>
      <c r="K56" s="48"/>
      <c r="L56" s="48" t="e">
        <f t="shared" si="1"/>
        <v>#REF!</v>
      </c>
      <c r="M56" s="71"/>
    </row>
    <row r="57" spans="2:13" ht="21.6" customHeight="1" x14ac:dyDescent="0.15">
      <c r="B57" s="6" t="s">
        <v>349</v>
      </c>
      <c r="C57" s="4" t="s">
        <v>258</v>
      </c>
      <c r="D57" s="4" t="s">
        <v>259</v>
      </c>
      <c r="E57" s="4" t="s">
        <v>257</v>
      </c>
      <c r="F57" s="42" t="s">
        <v>160</v>
      </c>
      <c r="G57" s="40">
        <v>37</v>
      </c>
      <c r="H57" s="48" t="e">
        <f>ROUNDDOWN(#REF!*#REF!, 0)</f>
        <v>#REF!</v>
      </c>
      <c r="I57" s="48"/>
      <c r="J57" s="48"/>
      <c r="K57" s="48"/>
      <c r="L57" s="48" t="e">
        <f t="shared" si="1"/>
        <v>#REF!</v>
      </c>
      <c r="M57" s="71"/>
    </row>
    <row r="58" spans="2:13" ht="21.6" customHeight="1" x14ac:dyDescent="0.15">
      <c r="B58" s="6" t="s">
        <v>350</v>
      </c>
      <c r="C58" s="4" t="s">
        <v>260</v>
      </c>
      <c r="D58" s="4" t="s">
        <v>261</v>
      </c>
      <c r="E58" s="4" t="s">
        <v>262</v>
      </c>
      <c r="F58" s="42" t="s">
        <v>160</v>
      </c>
      <c r="G58" s="40">
        <v>1</v>
      </c>
      <c r="H58" s="48" t="e">
        <f>ROUNDDOWN(#REF!*#REF!, 0)</f>
        <v>#REF!</v>
      </c>
      <c r="I58" s="48"/>
      <c r="J58" s="48"/>
      <c r="K58" s="48"/>
      <c r="L58" s="48" t="e">
        <f t="shared" si="1"/>
        <v>#REF!</v>
      </c>
      <c r="M58" s="71"/>
    </row>
    <row r="59" spans="2:13" ht="21.6" customHeight="1" x14ac:dyDescent="0.15">
      <c r="B59" s="6" t="s">
        <v>351</v>
      </c>
      <c r="C59" s="4" t="s">
        <v>263</v>
      </c>
      <c r="D59" s="4" t="s">
        <v>264</v>
      </c>
      <c r="E59" s="4" t="s">
        <v>265</v>
      </c>
      <c r="F59" s="42" t="s">
        <v>160</v>
      </c>
      <c r="G59" s="40">
        <v>2</v>
      </c>
      <c r="H59" s="48" t="e">
        <f>ROUNDDOWN(#REF!*#REF!, 0)</f>
        <v>#REF!</v>
      </c>
      <c r="I59" s="48"/>
      <c r="J59" s="48"/>
      <c r="K59" s="48"/>
      <c r="L59" s="48" t="e">
        <f t="shared" si="1"/>
        <v>#REF!</v>
      </c>
      <c r="M59" s="71"/>
    </row>
    <row r="60" spans="2:13" ht="21.6" customHeight="1" x14ac:dyDescent="0.15">
      <c r="B60" s="6" t="s">
        <v>352</v>
      </c>
      <c r="C60" s="4" t="s">
        <v>266</v>
      </c>
      <c r="D60" s="4" t="s">
        <v>264</v>
      </c>
      <c r="E60" s="4" t="s">
        <v>267</v>
      </c>
      <c r="F60" s="42" t="s">
        <v>160</v>
      </c>
      <c r="G60" s="40">
        <v>8</v>
      </c>
      <c r="H60" s="48" t="e">
        <f>ROUNDDOWN(#REF!*#REF!, 0)</f>
        <v>#REF!</v>
      </c>
      <c r="I60" s="48"/>
      <c r="J60" s="48"/>
      <c r="K60" s="48"/>
      <c r="L60" s="48" t="e">
        <f t="shared" si="1"/>
        <v>#REF!</v>
      </c>
      <c r="M60" s="71"/>
    </row>
    <row r="61" spans="2:13" ht="21.6" customHeight="1" x14ac:dyDescent="0.15">
      <c r="B61" s="6" t="s">
        <v>353</v>
      </c>
      <c r="C61" s="4" t="s">
        <v>268</v>
      </c>
      <c r="D61" s="4" t="s">
        <v>269</v>
      </c>
      <c r="E61" s="4" t="s">
        <v>270</v>
      </c>
      <c r="F61" s="42" t="s">
        <v>160</v>
      </c>
      <c r="G61" s="40">
        <v>38</v>
      </c>
      <c r="H61" s="48" t="e">
        <f>ROUNDDOWN(#REF!*#REF!, 0)</f>
        <v>#REF!</v>
      </c>
      <c r="I61" s="48"/>
      <c r="J61" s="48"/>
      <c r="K61" s="48"/>
      <c r="L61" s="48" t="e">
        <f t="shared" si="1"/>
        <v>#REF!</v>
      </c>
      <c r="M61" s="71"/>
    </row>
    <row r="62" spans="2:13" ht="21.6" customHeight="1" x14ac:dyDescent="0.15">
      <c r="B62" s="6" t="s">
        <v>354</v>
      </c>
      <c r="C62" s="4" t="s">
        <v>271</v>
      </c>
      <c r="D62" s="4" t="s">
        <v>272</v>
      </c>
      <c r="E62" s="4" t="s">
        <v>273</v>
      </c>
      <c r="F62" s="42" t="s">
        <v>160</v>
      </c>
      <c r="G62" s="40">
        <v>116</v>
      </c>
      <c r="H62" s="48" t="e">
        <f>ROUNDDOWN(#REF!*#REF!, 0)</f>
        <v>#REF!</v>
      </c>
      <c r="I62" s="48"/>
      <c r="J62" s="48"/>
      <c r="K62" s="48"/>
      <c r="L62" s="48" t="e">
        <f t="shared" si="1"/>
        <v>#REF!</v>
      </c>
      <c r="M62" s="71"/>
    </row>
    <row r="63" spans="2:13" ht="21.6" customHeight="1" x14ac:dyDescent="0.15">
      <c r="B63" s="6" t="s">
        <v>355</v>
      </c>
      <c r="C63" s="4" t="s">
        <v>274</v>
      </c>
      <c r="D63" s="4" t="s">
        <v>275</v>
      </c>
      <c r="E63" s="4" t="s">
        <v>276</v>
      </c>
      <c r="F63" s="42" t="s">
        <v>160</v>
      </c>
      <c r="G63" s="40">
        <v>116</v>
      </c>
      <c r="H63" s="48" t="e">
        <f>ROUNDDOWN(#REF!*#REF!, 0)</f>
        <v>#REF!</v>
      </c>
      <c r="I63" s="48"/>
      <c r="J63" s="48"/>
      <c r="K63" s="48"/>
      <c r="L63" s="48" t="e">
        <f t="shared" si="1"/>
        <v>#REF!</v>
      </c>
      <c r="M63" s="71"/>
    </row>
    <row r="64" spans="2:13" ht="21.6" customHeight="1" x14ac:dyDescent="0.15">
      <c r="B64" s="6" t="s">
        <v>356</v>
      </c>
      <c r="C64" s="4" t="s">
        <v>277</v>
      </c>
      <c r="D64" s="4" t="s">
        <v>278</v>
      </c>
      <c r="E64" s="4" t="s">
        <v>279</v>
      </c>
      <c r="F64" s="42" t="s">
        <v>280</v>
      </c>
      <c r="G64" s="40">
        <v>1</v>
      </c>
      <c r="H64" s="48" t="e">
        <f>ROUNDDOWN(#REF!*#REF!, 0)</f>
        <v>#REF!</v>
      </c>
      <c r="I64" s="48"/>
      <c r="J64" s="48"/>
      <c r="K64" s="48"/>
      <c r="L64" s="48" t="e">
        <f t="shared" si="1"/>
        <v>#REF!</v>
      </c>
      <c r="M64" s="71"/>
    </row>
    <row r="65" spans="2:13" ht="21.6" customHeight="1" x14ac:dyDescent="0.15">
      <c r="B65" s="6" t="s">
        <v>357</v>
      </c>
      <c r="C65" s="4" t="s">
        <v>281</v>
      </c>
      <c r="D65" s="4" t="s">
        <v>282</v>
      </c>
      <c r="E65" s="4" t="s">
        <v>283</v>
      </c>
      <c r="F65" s="42" t="s">
        <v>160</v>
      </c>
      <c r="G65" s="40">
        <v>10</v>
      </c>
      <c r="H65" s="48" t="e">
        <f>ROUNDDOWN(#REF!*#REF!, 0)</f>
        <v>#REF!</v>
      </c>
      <c r="I65" s="48"/>
      <c r="J65" s="48"/>
      <c r="K65" s="48"/>
      <c r="L65" s="48" t="e">
        <f t="shared" si="1"/>
        <v>#REF!</v>
      </c>
      <c r="M65" s="71"/>
    </row>
    <row r="66" spans="2:13" ht="21.6" customHeight="1" x14ac:dyDescent="0.15">
      <c r="B66" s="6" t="s">
        <v>358</v>
      </c>
      <c r="C66" s="4" t="s">
        <v>284</v>
      </c>
      <c r="D66" s="4" t="s">
        <v>282</v>
      </c>
      <c r="E66" s="4" t="s">
        <v>285</v>
      </c>
      <c r="F66" s="42" t="s">
        <v>160</v>
      </c>
      <c r="G66" s="40">
        <v>28</v>
      </c>
      <c r="H66" s="48" t="e">
        <f>ROUNDDOWN(#REF!*#REF!, 0)</f>
        <v>#REF!</v>
      </c>
      <c r="I66" s="48"/>
      <c r="J66" s="48"/>
      <c r="K66" s="48"/>
      <c r="L66" s="48" t="e">
        <f t="shared" si="1"/>
        <v>#REF!</v>
      </c>
      <c r="M66" s="71"/>
    </row>
    <row r="67" spans="2:13" ht="21.6" customHeight="1" x14ac:dyDescent="0.15">
      <c r="B67" s="6" t="s">
        <v>359</v>
      </c>
      <c r="C67" s="4" t="s">
        <v>286</v>
      </c>
      <c r="D67" s="4" t="s">
        <v>282</v>
      </c>
      <c r="E67" s="4" t="s">
        <v>287</v>
      </c>
      <c r="F67" s="42" t="s">
        <v>160</v>
      </c>
      <c r="G67" s="40">
        <v>12</v>
      </c>
      <c r="H67" s="48" t="e">
        <f>ROUNDDOWN(#REF!*#REF!, 0)</f>
        <v>#REF!</v>
      </c>
      <c r="I67" s="48"/>
      <c r="J67" s="48"/>
      <c r="K67" s="48"/>
      <c r="L67" s="48" t="e">
        <f t="shared" si="1"/>
        <v>#REF!</v>
      </c>
      <c r="M67" s="71"/>
    </row>
    <row r="68" spans="2:13" ht="21.6" customHeight="1" x14ac:dyDescent="0.15">
      <c r="B68" s="6" t="s">
        <v>360</v>
      </c>
      <c r="C68" s="4" t="s">
        <v>288</v>
      </c>
      <c r="D68" s="4" t="s">
        <v>289</v>
      </c>
      <c r="E68" s="4" t="s">
        <v>290</v>
      </c>
      <c r="F68" s="42" t="s">
        <v>291</v>
      </c>
      <c r="G68" s="40">
        <v>88.132000000000005</v>
      </c>
      <c r="H68" s="48"/>
      <c r="I68" s="48" t="e">
        <f>ROUNDDOWN(#REF!, 0)</f>
        <v>#REF!</v>
      </c>
      <c r="J68" s="48"/>
      <c r="K68" s="48"/>
      <c r="L68" s="48" t="e">
        <f t="shared" si="1"/>
        <v>#REF!</v>
      </c>
      <c r="M68" s="71"/>
    </row>
    <row r="69" spans="2:13" ht="21.6" customHeight="1" x14ac:dyDescent="0.15">
      <c r="B69" s="6" t="s">
        <v>361</v>
      </c>
      <c r="C69" s="4" t="s">
        <v>292</v>
      </c>
      <c r="D69" s="4" t="s">
        <v>289</v>
      </c>
      <c r="E69" s="4" t="s">
        <v>293</v>
      </c>
      <c r="F69" s="42" t="s">
        <v>291</v>
      </c>
      <c r="G69" s="40">
        <v>41</v>
      </c>
      <c r="H69" s="48"/>
      <c r="I69" s="48" t="e">
        <f>ROUNDDOWN(#REF!, 0)</f>
        <v>#REF!</v>
      </c>
      <c r="J69" s="48"/>
      <c r="K69" s="48"/>
      <c r="L69" s="48" t="e">
        <f t="shared" si="1"/>
        <v>#REF!</v>
      </c>
      <c r="M69" s="71"/>
    </row>
    <row r="70" spans="2:13" ht="21.6" customHeight="1" x14ac:dyDescent="0.15">
      <c r="C70" s="4"/>
      <c r="D70" s="4"/>
      <c r="E70" s="4"/>
      <c r="F70" s="42"/>
      <c r="G70" s="40"/>
      <c r="H70" s="48"/>
      <c r="I70" s="48"/>
      <c r="J70" s="48"/>
      <c r="K70" s="48"/>
      <c r="L70" s="48"/>
      <c r="M70" s="71"/>
    </row>
    <row r="71" spans="2:13" ht="21.6" customHeight="1" x14ac:dyDescent="0.15">
      <c r="C71" s="4"/>
      <c r="D71" s="4"/>
      <c r="E71" s="4"/>
      <c r="F71" s="42"/>
      <c r="G71" s="40"/>
      <c r="H71" s="48"/>
      <c r="I71" s="48"/>
      <c r="J71" s="48"/>
      <c r="K71" s="48"/>
      <c r="L71" s="48"/>
      <c r="M71" s="71"/>
    </row>
    <row r="72" spans="2:13" ht="21.6" customHeight="1" x14ac:dyDescent="0.15">
      <c r="C72" s="4"/>
      <c r="D72" s="4"/>
      <c r="E72" s="4"/>
      <c r="F72" s="42"/>
      <c r="G72" s="40"/>
      <c r="H72" s="48"/>
      <c r="I72" s="48"/>
      <c r="J72" s="48"/>
      <c r="K72" s="48"/>
      <c r="L72" s="48"/>
      <c r="M72" s="71"/>
    </row>
    <row r="73" spans="2:13" ht="21.6" customHeight="1" x14ac:dyDescent="0.15">
      <c r="C73" s="4"/>
      <c r="D73" s="4"/>
      <c r="E73" s="4"/>
      <c r="F73" s="42"/>
      <c r="G73" s="40"/>
      <c r="H73" s="48"/>
      <c r="I73" s="48"/>
      <c r="J73" s="48"/>
      <c r="K73" s="48"/>
      <c r="L73" s="48"/>
      <c r="M73" s="71"/>
    </row>
    <row r="74" spans="2:13" ht="21.6" customHeight="1" x14ac:dyDescent="0.15">
      <c r="C74" s="4"/>
      <c r="D74" s="4"/>
      <c r="E74" s="4"/>
      <c r="F74" s="42"/>
      <c r="G74" s="40"/>
      <c r="H74" s="48"/>
      <c r="I74" s="48"/>
      <c r="J74" s="48"/>
      <c r="K74" s="48"/>
      <c r="L74" s="48"/>
      <c r="M74" s="71"/>
    </row>
    <row r="75" spans="2:13" ht="21.6" customHeight="1" x14ac:dyDescent="0.15">
      <c r="C75" s="4"/>
      <c r="D75" s="4"/>
      <c r="E75" s="4"/>
      <c r="F75" s="42"/>
      <c r="G75" s="40"/>
      <c r="H75" s="48"/>
      <c r="I75" s="48"/>
      <c r="J75" s="48"/>
      <c r="K75" s="48"/>
      <c r="L75" s="48"/>
      <c r="M75" s="71"/>
    </row>
    <row r="76" spans="2:13" ht="21.6" customHeight="1" x14ac:dyDescent="0.15">
      <c r="C76" s="4"/>
      <c r="D76" s="4"/>
      <c r="E76" s="4"/>
      <c r="F76" s="42"/>
      <c r="G76" s="40"/>
      <c r="H76" s="48"/>
      <c r="I76" s="48"/>
      <c r="J76" s="48"/>
      <c r="K76" s="48"/>
      <c r="L76" s="48"/>
      <c r="M76" s="71"/>
    </row>
    <row r="77" spans="2:13" ht="21.6" customHeight="1" x14ac:dyDescent="0.15">
      <c r="C77" s="4"/>
      <c r="D77" s="4"/>
      <c r="E77" s="4"/>
      <c r="F77" s="42"/>
      <c r="G77" s="40"/>
      <c r="H77" s="48"/>
      <c r="I77" s="48"/>
      <c r="J77" s="48"/>
      <c r="K77" s="48"/>
      <c r="L77" s="48"/>
      <c r="M77" s="71"/>
    </row>
    <row r="78" spans="2:13" ht="21.6" customHeight="1" x14ac:dyDescent="0.15">
      <c r="C78" s="4"/>
      <c r="D78" s="4"/>
      <c r="E78" s="4"/>
      <c r="F78" s="42"/>
      <c r="G78" s="40"/>
      <c r="H78" s="48"/>
      <c r="I78" s="48"/>
      <c r="J78" s="48"/>
      <c r="K78" s="48"/>
      <c r="L78" s="48"/>
      <c r="M78" s="71"/>
    </row>
    <row r="79" spans="2:13" ht="21.6" customHeight="1" x14ac:dyDescent="0.15">
      <c r="C79" s="4"/>
      <c r="D79" s="4"/>
      <c r="E79" s="4"/>
      <c r="F79" s="42"/>
      <c r="G79" s="40"/>
      <c r="H79" s="48"/>
      <c r="I79" s="48"/>
      <c r="J79" s="48"/>
      <c r="K79" s="48"/>
      <c r="L79" s="48"/>
      <c r="M79" s="71"/>
    </row>
    <row r="80" spans="2:13" ht="21.6" customHeight="1" x14ac:dyDescent="0.15">
      <c r="C80" s="4"/>
      <c r="D80" s="4"/>
      <c r="E80" s="4"/>
      <c r="F80" s="42"/>
      <c r="G80" s="40"/>
      <c r="H80" s="48"/>
      <c r="I80" s="48"/>
      <c r="J80" s="48"/>
      <c r="K80" s="48"/>
      <c r="L80" s="48"/>
      <c r="M80" s="71"/>
    </row>
    <row r="81" spans="3:13" ht="21.6" customHeight="1" x14ac:dyDescent="0.15">
      <c r="C81" s="4"/>
      <c r="D81" s="4"/>
      <c r="E81" s="4"/>
      <c r="F81" s="42"/>
      <c r="G81" s="40"/>
      <c r="H81" s="48"/>
      <c r="I81" s="48"/>
      <c r="J81" s="48"/>
      <c r="K81" s="48"/>
      <c r="L81" s="48"/>
      <c r="M81" s="71"/>
    </row>
    <row r="82" spans="3:13" ht="21.6" customHeight="1" x14ac:dyDescent="0.15">
      <c r="C82" s="75"/>
      <c r="D82" s="75"/>
      <c r="E82" s="75"/>
      <c r="G82" s="76"/>
    </row>
    <row r="83" spans="3:13" ht="21.6" customHeight="1" x14ac:dyDescent="0.15">
      <c r="C83" s="75"/>
      <c r="D83" s="75"/>
      <c r="E83" s="75"/>
      <c r="G83" s="76"/>
    </row>
  </sheetData>
  <mergeCells count="13">
    <mergeCell ref="C1:H1"/>
    <mergeCell ref="C2:C3"/>
    <mergeCell ref="D2:D3"/>
    <mergeCell ref="E2:E3"/>
    <mergeCell ref="F2:F3"/>
    <mergeCell ref="G2:G3"/>
    <mergeCell ref="H2:H3"/>
    <mergeCell ref="L2:L3"/>
    <mergeCell ref="M2:M3"/>
    <mergeCell ref="K2:K3"/>
    <mergeCell ref="K1:L1"/>
    <mergeCell ref="I2:I3"/>
    <mergeCell ref="J2:J3"/>
  </mergeCells>
  <phoneticPr fontId="2" type="noConversion"/>
  <printOptions horizontalCentered="1" verticalCentered="1"/>
  <pageMargins left="0.74803149606299213" right="0.35433070866141736" top="0.59055118110236227" bottom="0.59055118110236227" header="0.51181102362204722" footer="0.47244094488188981"/>
  <pageSetup paperSize="9" scale="80" orientation="landscape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4"/>
  <sheetViews>
    <sheetView workbookViewId="0">
      <selection activeCell="D4" sqref="D4:T4"/>
    </sheetView>
  </sheetViews>
  <sheetFormatPr defaultRowHeight="18.95" customHeight="1" x14ac:dyDescent="0.15"/>
  <cols>
    <col min="1" max="1" width="4.6640625" style="44" customWidth="1"/>
    <col min="2" max="2" width="73" customWidth="1"/>
  </cols>
  <sheetData>
    <row r="1" spans="1:2" ht="20.25" x14ac:dyDescent="0.25">
      <c r="B1" s="43" t="s">
        <v>47</v>
      </c>
    </row>
    <row r="2" spans="1:2" ht="18.95" customHeight="1" x14ac:dyDescent="0.15">
      <c r="A2" s="44" t="s">
        <v>45</v>
      </c>
      <c r="B2" t="s">
        <v>78</v>
      </c>
    </row>
    <row r="3" spans="1:2" ht="18.95" customHeight="1" x14ac:dyDescent="0.15">
      <c r="B3" t="s">
        <v>79</v>
      </c>
    </row>
    <row r="4" spans="1:2" ht="18.95" customHeight="1" x14ac:dyDescent="0.15">
      <c r="A4" s="44" t="s">
        <v>50</v>
      </c>
      <c r="B4" t="s">
        <v>80</v>
      </c>
    </row>
    <row r="5" spans="1:2" ht="18.95" customHeight="1" x14ac:dyDescent="0.15">
      <c r="B5" t="s">
        <v>81</v>
      </c>
    </row>
    <row r="6" spans="1:2" ht="18.95" customHeight="1" x14ac:dyDescent="0.15">
      <c r="A6" s="44" t="s">
        <v>46</v>
      </c>
      <c r="B6" t="s">
        <v>82</v>
      </c>
    </row>
    <row r="7" spans="1:2" ht="18.95" customHeight="1" x14ac:dyDescent="0.15">
      <c r="A7" s="44" t="s">
        <v>48</v>
      </c>
      <c r="B7" t="s">
        <v>83</v>
      </c>
    </row>
    <row r="8" spans="1:2" ht="18.95" customHeight="1" x14ac:dyDescent="0.15">
      <c r="B8" t="s">
        <v>49</v>
      </c>
    </row>
    <row r="9" spans="1:2" ht="18.95" customHeight="1" x14ac:dyDescent="0.15">
      <c r="B9" t="s">
        <v>84</v>
      </c>
    </row>
    <row r="10" spans="1:2" ht="18.95" customHeight="1" x14ac:dyDescent="0.15">
      <c r="B10" t="s">
        <v>85</v>
      </c>
    </row>
    <row r="11" spans="1:2" ht="18.95" customHeight="1" x14ac:dyDescent="0.15">
      <c r="A11" s="44" t="s">
        <v>4</v>
      </c>
      <c r="B11" t="s">
        <v>86</v>
      </c>
    </row>
    <row r="12" spans="1:2" ht="18.95" customHeight="1" x14ac:dyDescent="0.15">
      <c r="A12" s="44" t="s">
        <v>51</v>
      </c>
      <c r="B12" t="s">
        <v>87</v>
      </c>
    </row>
    <row r="13" spans="1:2" ht="18.95" customHeight="1" x14ac:dyDescent="0.15">
      <c r="B13" t="s">
        <v>88</v>
      </c>
    </row>
    <row r="14" spans="1:2" ht="18.95" customHeight="1" x14ac:dyDescent="0.15">
      <c r="B14" t="s">
        <v>89</v>
      </c>
    </row>
    <row r="15" spans="1:2" ht="18.95" customHeight="1" x14ac:dyDescent="0.15">
      <c r="B15" t="s">
        <v>90</v>
      </c>
    </row>
    <row r="16" spans="1:2" ht="18.95" customHeight="1" x14ac:dyDescent="0.15">
      <c r="B16" t="s">
        <v>53</v>
      </c>
    </row>
    <row r="17" spans="1:2" ht="18.95" customHeight="1" x14ac:dyDescent="0.15">
      <c r="A17" s="44" t="s">
        <v>52</v>
      </c>
      <c r="B17" t="s">
        <v>91</v>
      </c>
    </row>
    <row r="18" spans="1:2" ht="18.95" customHeight="1" x14ac:dyDescent="0.15">
      <c r="A18" s="44" t="s">
        <v>92</v>
      </c>
      <c r="B18" s="58" t="s">
        <v>93</v>
      </c>
    </row>
    <row r="19" spans="1:2" ht="18.95" customHeight="1" x14ac:dyDescent="0.15">
      <c r="A19" s="44" t="s">
        <v>94</v>
      </c>
      <c r="B19" t="s">
        <v>95</v>
      </c>
    </row>
    <row r="20" spans="1:2" ht="18.95" customHeight="1" x14ac:dyDescent="0.15">
      <c r="A20" s="44" t="s">
        <v>100</v>
      </c>
      <c r="B20" t="s">
        <v>101</v>
      </c>
    </row>
    <row r="21" spans="1:2" ht="18.95" customHeight="1" x14ac:dyDescent="0.15">
      <c r="A21" s="44" t="s">
        <v>102</v>
      </c>
      <c r="B21" t="s">
        <v>96</v>
      </c>
    </row>
    <row r="33" spans="2:2" ht="18.95" customHeight="1" x14ac:dyDescent="0.15">
      <c r="B33" t="s">
        <v>97</v>
      </c>
    </row>
    <row r="34" spans="2:2" ht="18.95" customHeight="1" x14ac:dyDescent="0.15">
      <c r="B34" t="s">
        <v>98</v>
      </c>
    </row>
  </sheetData>
  <phoneticPr fontId="2" type="noConversion"/>
  <pageMargins left="0.75" right="0.75" top="1" bottom="1" header="0.5" footer="0.5"/>
  <pageSetup paperSize="9" orientation="portrait" verticalDpi="0" r:id="rId1"/>
  <headerFooter alignWithMargins="0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9"/>
  <sheetViews>
    <sheetView topLeftCell="D1" workbookViewId="0">
      <pane ySplit="3" topLeftCell="A4" activePane="bottomLeft" state="frozen"/>
      <selection activeCell="E35" sqref="E35"/>
      <selection pane="bottomLeft" activeCell="D4" sqref="D4:T4"/>
    </sheetView>
  </sheetViews>
  <sheetFormatPr defaultRowHeight="21.95" customHeight="1" x14ac:dyDescent="0.15"/>
  <cols>
    <col min="1" max="1" width="4.6640625" style="1" hidden="1" customWidth="1"/>
    <col min="2" max="2" width="6.5546875" style="12" hidden="1" customWidth="1"/>
    <col min="3" max="3" width="10.77734375" style="12" hidden="1" customWidth="1"/>
    <col min="4" max="5" width="24.33203125" style="12" customWidth="1"/>
    <col min="6" max="6" width="4.5546875" style="38" customWidth="1"/>
    <col min="7" max="7" width="10.109375" style="38" customWidth="1"/>
    <col min="8" max="8" width="9.33203125" style="38" customWidth="1"/>
    <col min="9" max="9" width="10" style="38" customWidth="1"/>
    <col min="10" max="10" width="5.21875" style="38" customWidth="1"/>
    <col min="11" max="11" width="4.77734375" style="12" hidden="1" customWidth="1"/>
    <col min="12" max="12" width="14.109375" style="38" customWidth="1"/>
    <col min="13" max="13" width="7.21875" style="38" customWidth="1"/>
    <col min="14" max="14" width="5.44140625" style="38" customWidth="1"/>
    <col min="15" max="15" width="8.77734375" style="38" customWidth="1"/>
    <col min="16" max="16" width="2.44140625" style="49" hidden="1" customWidth="1"/>
    <col min="17" max="17" width="1.21875" style="49" hidden="1" customWidth="1"/>
    <col min="18" max="18" width="5.109375" style="49" hidden="1" customWidth="1"/>
    <col min="19" max="19" width="9.21875" style="1" customWidth="1"/>
    <col min="20" max="20" width="11.109375" style="1" customWidth="1"/>
    <col min="21" max="29" width="8.88671875" style="1"/>
    <col min="30" max="55" width="11.77734375" style="1" customWidth="1"/>
    <col min="56" max="16384" width="8.88671875" style="1"/>
  </cols>
  <sheetData>
    <row r="1" spans="1:27" ht="21.95" customHeight="1" x14ac:dyDescent="0.15">
      <c r="B1" s="12" t="s">
        <v>373</v>
      </c>
      <c r="D1" s="102" t="s">
        <v>363</v>
      </c>
      <c r="E1" s="103"/>
      <c r="F1" s="103"/>
      <c r="G1" s="103"/>
      <c r="H1" s="103"/>
      <c r="I1" s="103"/>
      <c r="J1" s="103"/>
      <c r="K1" s="103"/>
      <c r="L1" s="103"/>
      <c r="M1" s="103"/>
      <c r="N1" s="103"/>
      <c r="O1" s="103"/>
      <c r="P1" s="57"/>
      <c r="Q1" s="57"/>
      <c r="R1" s="57"/>
      <c r="AA1" s="1" t="s">
        <v>364</v>
      </c>
    </row>
    <row r="2" spans="1:27" s="8" customFormat="1" ht="21.95" customHeight="1" x14ac:dyDescent="0.15">
      <c r="A2" s="147" t="s">
        <v>105</v>
      </c>
      <c r="B2" s="96" t="s">
        <v>106</v>
      </c>
      <c r="C2" s="96" t="s">
        <v>107</v>
      </c>
      <c r="D2" s="97" t="s">
        <v>108</v>
      </c>
      <c r="E2" s="97" t="s">
        <v>109</v>
      </c>
      <c r="F2" s="99" t="s">
        <v>110</v>
      </c>
      <c r="G2" s="99" t="s">
        <v>111</v>
      </c>
      <c r="H2" s="99"/>
      <c r="I2" s="99"/>
      <c r="J2" s="99"/>
      <c r="K2" s="97" t="s">
        <v>107</v>
      </c>
      <c r="L2" s="99" t="s">
        <v>112</v>
      </c>
      <c r="M2" s="99"/>
      <c r="N2" s="99"/>
      <c r="O2" s="99"/>
      <c r="P2" s="99" t="s">
        <v>113</v>
      </c>
      <c r="Q2" s="99"/>
      <c r="R2" s="99"/>
      <c r="S2" s="141" t="s">
        <v>114</v>
      </c>
      <c r="T2" s="141" t="s">
        <v>115</v>
      </c>
    </row>
    <row r="3" spans="1:27" s="8" customFormat="1" ht="21.95" customHeight="1" x14ac:dyDescent="0.15">
      <c r="A3" s="147"/>
      <c r="B3" s="96"/>
      <c r="C3" s="96"/>
      <c r="D3" s="97"/>
      <c r="E3" s="97"/>
      <c r="F3" s="99"/>
      <c r="G3" s="69" t="s">
        <v>116</v>
      </c>
      <c r="H3" s="69" t="s">
        <v>117</v>
      </c>
      <c r="I3" s="69" t="s">
        <v>118</v>
      </c>
      <c r="J3" s="69" t="s">
        <v>119</v>
      </c>
      <c r="K3" s="146"/>
      <c r="L3" s="69" t="s">
        <v>120</v>
      </c>
      <c r="M3" s="69" t="s">
        <v>121</v>
      </c>
      <c r="N3" s="69" t="s">
        <v>122</v>
      </c>
      <c r="O3" s="69" t="s">
        <v>123</v>
      </c>
      <c r="P3" s="69" t="s">
        <v>124</v>
      </c>
      <c r="Q3" s="69" t="s">
        <v>125</v>
      </c>
      <c r="R3" s="69" t="s">
        <v>126</v>
      </c>
      <c r="S3" s="141"/>
      <c r="T3" s="141"/>
    </row>
    <row r="4" spans="1:27" ht="21.95" customHeight="1" x14ac:dyDescent="0.15">
      <c r="B4" s="12" t="s">
        <v>369</v>
      </c>
      <c r="D4" s="93" t="s">
        <v>368</v>
      </c>
      <c r="E4" s="94"/>
      <c r="F4" s="94"/>
      <c r="G4" s="94"/>
      <c r="H4" s="94"/>
      <c r="I4" s="94"/>
      <c r="J4" s="94"/>
      <c r="K4" s="94"/>
      <c r="L4" s="94"/>
      <c r="M4" s="94"/>
      <c r="N4" s="94"/>
      <c r="O4" s="94"/>
      <c r="P4" s="94"/>
      <c r="Q4" s="94"/>
      <c r="R4" s="94"/>
      <c r="S4" s="94"/>
      <c r="T4" s="95"/>
    </row>
    <row r="5" spans="1:27" ht="21.95" customHeight="1" x14ac:dyDescent="0.15">
      <c r="B5" s="12" t="s">
        <v>365</v>
      </c>
      <c r="C5" s="12" t="s">
        <v>209</v>
      </c>
      <c r="D5" s="56" t="s">
        <v>210</v>
      </c>
      <c r="E5" s="56" t="s">
        <v>328</v>
      </c>
      <c r="F5" s="39" t="s">
        <v>160</v>
      </c>
      <c r="G5" s="39">
        <v>1</v>
      </c>
      <c r="H5" s="39">
        <f>IF(I5&lt;&gt;0, G5-I5, "")</f>
        <v>0</v>
      </c>
      <c r="I5" s="39">
        <v>1</v>
      </c>
      <c r="J5" s="39"/>
      <c r="K5" s="56" t="s">
        <v>360</v>
      </c>
      <c r="L5" s="39" t="s">
        <v>290</v>
      </c>
      <c r="M5" s="39">
        <v>3.5999999999999997E-2</v>
      </c>
      <c r="N5" s="39">
        <v>150</v>
      </c>
      <c r="O5" s="39">
        <f>IF(I5*M5=0, "", I5*M5*(N5/100))</f>
        <v>5.3999999999999992E-2</v>
      </c>
      <c r="P5" s="50"/>
      <c r="Q5" s="50">
        <f>TRUNC(P5*M5*N5/100)</f>
        <v>0</v>
      </c>
      <c r="R5" s="50"/>
      <c r="S5" s="9" t="s">
        <v>366</v>
      </c>
      <c r="T5" s="9"/>
      <c r="AA5" s="1">
        <f>O5</f>
        <v>5.3999999999999992E-2</v>
      </c>
    </row>
    <row r="6" spans="1:27" ht="21.95" customHeight="1" x14ac:dyDescent="0.15">
      <c r="B6" s="12" t="s">
        <v>365</v>
      </c>
      <c r="C6" s="12" t="s">
        <v>288</v>
      </c>
      <c r="D6" s="56" t="s">
        <v>289</v>
      </c>
      <c r="E6" s="56" t="s">
        <v>290</v>
      </c>
      <c r="F6" s="39" t="s">
        <v>291</v>
      </c>
      <c r="G6" s="39" t="e">
        <f>IF(H6*I6/100 &lt;1, TRUNC(H6*I6/100,#REF!), TRUNC(H6*I6/100,#REF!))</f>
        <v>#REF!</v>
      </c>
      <c r="H6" s="39" t="e">
        <f>#REF!</f>
        <v>#REF!</v>
      </c>
      <c r="I6" s="39">
        <f>SUM(AA5:AA5)</f>
        <v>5.3999999999999992E-2</v>
      </c>
      <c r="J6" s="39"/>
      <c r="K6" s="56"/>
      <c r="L6" s="39"/>
      <c r="M6" s="39"/>
      <c r="N6" s="39"/>
      <c r="O6" s="39" t="str">
        <f>IF(I6*M6=0, "", I6*M6*(N6/100))</f>
        <v/>
      </c>
      <c r="P6" s="50"/>
      <c r="Q6" s="50">
        <f>TRUNC(P6*M6*N6/100)</f>
        <v>0</v>
      </c>
      <c r="R6" s="50"/>
      <c r="S6" s="9"/>
      <c r="T6" s="9"/>
      <c r="Z6" s="1" t="s">
        <v>367</v>
      </c>
      <c r="AA6" s="1">
        <f>SUM(AA5:AA5)</f>
        <v>5.3999999999999992E-2</v>
      </c>
    </row>
    <row r="7" spans="1:27" ht="21.95" customHeight="1" x14ac:dyDescent="0.15">
      <c r="B7" s="12" t="s">
        <v>369</v>
      </c>
      <c r="D7" s="93" t="s">
        <v>370</v>
      </c>
      <c r="E7" s="94"/>
      <c r="F7" s="94"/>
      <c r="G7" s="94"/>
      <c r="H7" s="94"/>
      <c r="I7" s="94"/>
      <c r="J7" s="94"/>
      <c r="K7" s="94"/>
      <c r="L7" s="94"/>
      <c r="M7" s="94"/>
      <c r="N7" s="94"/>
      <c r="O7" s="94"/>
      <c r="P7" s="94"/>
      <c r="Q7" s="94"/>
      <c r="R7" s="94"/>
      <c r="S7" s="94"/>
      <c r="T7" s="95"/>
    </row>
    <row r="8" spans="1:27" ht="21.95" customHeight="1" x14ac:dyDescent="0.15">
      <c r="B8" s="12" t="s">
        <v>365</v>
      </c>
      <c r="C8" s="12" t="s">
        <v>209</v>
      </c>
      <c r="D8" s="56" t="s">
        <v>210</v>
      </c>
      <c r="E8" s="56" t="s">
        <v>328</v>
      </c>
      <c r="F8" s="39" t="s">
        <v>160</v>
      </c>
      <c r="G8" s="39">
        <v>1</v>
      </c>
      <c r="H8" s="39">
        <f>IF(I8&lt;&gt;0, G8-I8, "")</f>
        <v>0</v>
      </c>
      <c r="I8" s="39">
        <v>1</v>
      </c>
      <c r="J8" s="39"/>
      <c r="K8" s="56" t="s">
        <v>360</v>
      </c>
      <c r="L8" s="39" t="s">
        <v>290</v>
      </c>
      <c r="M8" s="39">
        <v>3.5999999999999997E-2</v>
      </c>
      <c r="N8" s="39">
        <v>150</v>
      </c>
      <c r="O8" s="39">
        <f>IF(I8*M8=0, "", I8*M8*(N8/100))</f>
        <v>5.3999999999999992E-2</v>
      </c>
      <c r="P8" s="50"/>
      <c r="Q8" s="50">
        <f>TRUNC(P8*M8*N8/100)</f>
        <v>0</v>
      </c>
      <c r="R8" s="50"/>
      <c r="S8" s="9" t="s">
        <v>366</v>
      </c>
      <c r="T8" s="9"/>
      <c r="AA8" s="1">
        <f>O8</f>
        <v>5.3999999999999992E-2</v>
      </c>
    </row>
    <row r="9" spans="1:27" ht="21.95" customHeight="1" x14ac:dyDescent="0.15">
      <c r="B9" s="12" t="s">
        <v>365</v>
      </c>
      <c r="C9" s="12" t="s">
        <v>288</v>
      </c>
      <c r="D9" s="56" t="s">
        <v>289</v>
      </c>
      <c r="E9" s="56" t="s">
        <v>290</v>
      </c>
      <c r="F9" s="39" t="s">
        <v>291</v>
      </c>
      <c r="G9" s="39" t="e">
        <f>IF(H9*I9/100 &lt;1, TRUNC(H9*I9/100,#REF!), TRUNC(H9*I9/100,#REF!))</f>
        <v>#REF!</v>
      </c>
      <c r="H9" s="39" t="e">
        <f>#REF!</f>
        <v>#REF!</v>
      </c>
      <c r="I9" s="39">
        <f>SUM(AA8:AA8)</f>
        <v>5.3999999999999992E-2</v>
      </c>
      <c r="J9" s="39"/>
      <c r="K9" s="56"/>
      <c r="L9" s="39"/>
      <c r="M9" s="39"/>
      <c r="N9" s="39"/>
      <c r="O9" s="39" t="str">
        <f>IF(I9*M9=0, "", I9*M9*(N9/100))</f>
        <v/>
      </c>
      <c r="P9" s="50"/>
      <c r="Q9" s="50">
        <f>TRUNC(P9*M9*N9/100)</f>
        <v>0</v>
      </c>
      <c r="R9" s="50"/>
      <c r="S9" s="9"/>
      <c r="T9" s="9"/>
      <c r="Z9" s="1" t="s">
        <v>367</v>
      </c>
      <c r="AA9" s="1">
        <f>SUM(AA8:AA8)</f>
        <v>5.3999999999999992E-2</v>
      </c>
    </row>
    <row r="10" spans="1:27" ht="21.95" customHeight="1" x14ac:dyDescent="0.15">
      <c r="B10" s="12" t="s">
        <v>369</v>
      </c>
      <c r="D10" s="93" t="s">
        <v>371</v>
      </c>
      <c r="E10" s="94"/>
      <c r="F10" s="94"/>
      <c r="G10" s="94"/>
      <c r="H10" s="94"/>
      <c r="I10" s="94"/>
      <c r="J10" s="94"/>
      <c r="K10" s="94"/>
      <c r="L10" s="94"/>
      <c r="M10" s="94"/>
      <c r="N10" s="94"/>
      <c r="O10" s="94"/>
      <c r="P10" s="94"/>
      <c r="Q10" s="94"/>
      <c r="R10" s="94"/>
      <c r="S10" s="94"/>
      <c r="T10" s="95"/>
    </row>
    <row r="11" spans="1:27" ht="21.95" customHeight="1" x14ac:dyDescent="0.15">
      <c r="B11" s="12" t="s">
        <v>365</v>
      </c>
      <c r="C11" s="12" t="s">
        <v>209</v>
      </c>
      <c r="D11" s="56" t="s">
        <v>210</v>
      </c>
      <c r="E11" s="56" t="s">
        <v>328</v>
      </c>
      <c r="F11" s="39" t="s">
        <v>160</v>
      </c>
      <c r="G11" s="39">
        <v>1</v>
      </c>
      <c r="H11" s="39">
        <f>IF(I11&lt;&gt;0, G11-I11, "")</f>
        <v>0</v>
      </c>
      <c r="I11" s="39">
        <v>1</v>
      </c>
      <c r="J11" s="39"/>
      <c r="K11" s="56" t="s">
        <v>360</v>
      </c>
      <c r="L11" s="39" t="s">
        <v>290</v>
      </c>
      <c r="M11" s="39">
        <v>3.5999999999999997E-2</v>
      </c>
      <c r="N11" s="39">
        <v>150</v>
      </c>
      <c r="O11" s="39">
        <f>IF(I11*M11=0, "", I11*M11*(N11/100))</f>
        <v>5.3999999999999992E-2</v>
      </c>
      <c r="P11" s="50"/>
      <c r="Q11" s="50">
        <f>TRUNC(P11*M11*N11/100)</f>
        <v>0</v>
      </c>
      <c r="R11" s="50"/>
      <c r="S11" s="9" t="s">
        <v>366</v>
      </c>
      <c r="T11" s="9"/>
      <c r="AA11" s="1">
        <f>O11</f>
        <v>5.3999999999999992E-2</v>
      </c>
    </row>
    <row r="12" spans="1:27" ht="21.95" customHeight="1" x14ac:dyDescent="0.15">
      <c r="B12" s="12" t="s">
        <v>365</v>
      </c>
      <c r="C12" s="12" t="s">
        <v>288</v>
      </c>
      <c r="D12" s="56" t="s">
        <v>289</v>
      </c>
      <c r="E12" s="56" t="s">
        <v>290</v>
      </c>
      <c r="F12" s="39" t="s">
        <v>291</v>
      </c>
      <c r="G12" s="39" t="e">
        <f>IF(H12*I12/100 &lt;1, TRUNC(H12*I12/100,#REF!), TRUNC(H12*I12/100,#REF!))</f>
        <v>#REF!</v>
      </c>
      <c r="H12" s="39" t="e">
        <f>#REF!</f>
        <v>#REF!</v>
      </c>
      <c r="I12" s="39">
        <f>SUM(AA11:AA11)</f>
        <v>5.3999999999999992E-2</v>
      </c>
      <c r="J12" s="39"/>
      <c r="K12" s="56"/>
      <c r="L12" s="39"/>
      <c r="M12" s="39"/>
      <c r="N12" s="39"/>
      <c r="O12" s="39" t="str">
        <f>IF(I12*M12=0, "", I12*M12*(N12/100))</f>
        <v/>
      </c>
      <c r="P12" s="50"/>
      <c r="Q12" s="50">
        <f>TRUNC(P12*M12*N12/100)</f>
        <v>0</v>
      </c>
      <c r="R12" s="50"/>
      <c r="S12" s="9"/>
      <c r="T12" s="9"/>
      <c r="Z12" s="1" t="s">
        <v>367</v>
      </c>
      <c r="AA12" s="1">
        <f>SUM(AA11:AA11)</f>
        <v>5.3999999999999992E-2</v>
      </c>
    </row>
    <row r="13" spans="1:27" ht="21.95" customHeight="1" x14ac:dyDescent="0.15">
      <c r="B13" s="12" t="s">
        <v>369</v>
      </c>
      <c r="D13" s="93" t="s">
        <v>372</v>
      </c>
      <c r="E13" s="94"/>
      <c r="F13" s="94"/>
      <c r="G13" s="94"/>
      <c r="H13" s="94"/>
      <c r="I13" s="94"/>
      <c r="J13" s="94"/>
      <c r="K13" s="94"/>
      <c r="L13" s="94"/>
      <c r="M13" s="94"/>
      <c r="N13" s="94"/>
      <c r="O13" s="94"/>
      <c r="P13" s="94"/>
      <c r="Q13" s="94"/>
      <c r="R13" s="94"/>
      <c r="S13" s="94"/>
      <c r="T13" s="95"/>
    </row>
    <row r="14" spans="1:27" ht="21.95" customHeight="1" x14ac:dyDescent="0.15">
      <c r="B14" s="12" t="s">
        <v>365</v>
      </c>
      <c r="C14" s="12" t="s">
        <v>209</v>
      </c>
      <c r="D14" s="56" t="s">
        <v>210</v>
      </c>
      <c r="E14" s="56" t="s">
        <v>328</v>
      </c>
      <c r="F14" s="39" t="s">
        <v>160</v>
      </c>
      <c r="G14" s="39">
        <v>1</v>
      </c>
      <c r="H14" s="39">
        <f>IF(I14&lt;&gt;0, G14-I14, "")</f>
        <v>0</v>
      </c>
      <c r="I14" s="39">
        <v>1</v>
      </c>
      <c r="J14" s="39"/>
      <c r="K14" s="56" t="s">
        <v>360</v>
      </c>
      <c r="L14" s="39" t="s">
        <v>290</v>
      </c>
      <c r="M14" s="39">
        <v>3.5999999999999997E-2</v>
      </c>
      <c r="N14" s="39">
        <v>150</v>
      </c>
      <c r="O14" s="39">
        <f>IF(I14*M14=0, "", I14*M14*(N14/100))</f>
        <v>5.3999999999999992E-2</v>
      </c>
      <c r="P14" s="50"/>
      <c r="Q14" s="50">
        <f>TRUNC(P14*M14*N14/100)</f>
        <v>0</v>
      </c>
      <c r="R14" s="50"/>
      <c r="S14" s="9" t="s">
        <v>366</v>
      </c>
      <c r="T14" s="9"/>
      <c r="AA14" s="1">
        <f>O14</f>
        <v>5.3999999999999992E-2</v>
      </c>
    </row>
    <row r="15" spans="1:27" ht="21.95" customHeight="1" x14ac:dyDescent="0.15">
      <c r="B15" s="12" t="s">
        <v>365</v>
      </c>
      <c r="C15" s="12" t="s">
        <v>288</v>
      </c>
      <c r="D15" s="56" t="s">
        <v>289</v>
      </c>
      <c r="E15" s="56" t="s">
        <v>290</v>
      </c>
      <c r="F15" s="39" t="s">
        <v>291</v>
      </c>
      <c r="G15" s="39" t="e">
        <f>IF(H15*I15/100 &lt;1, TRUNC(H15*I15/100,#REF!), TRUNC(H15*I15/100,#REF!))</f>
        <v>#REF!</v>
      </c>
      <c r="H15" s="39" t="e">
        <f>#REF!</f>
        <v>#REF!</v>
      </c>
      <c r="I15" s="39">
        <f>SUM(AA14:AA14)</f>
        <v>5.3999999999999992E-2</v>
      </c>
      <c r="J15" s="39"/>
      <c r="K15" s="56"/>
      <c r="L15" s="39"/>
      <c r="M15" s="39"/>
      <c r="N15" s="39"/>
      <c r="O15" s="39" t="str">
        <f>IF(I15*M15=0, "", I15*M15*(N15/100))</f>
        <v/>
      </c>
      <c r="P15" s="50"/>
      <c r="Q15" s="50">
        <f>TRUNC(P15*M15*N15/100)</f>
        <v>0</v>
      </c>
      <c r="R15" s="50"/>
      <c r="S15" s="9"/>
      <c r="T15" s="9"/>
      <c r="Z15" s="1" t="s">
        <v>367</v>
      </c>
      <c r="AA15" s="1">
        <f>SUM(AA14:AA14)</f>
        <v>5.3999999999999992E-2</v>
      </c>
    </row>
    <row r="16" spans="1:27" ht="21.95" customHeight="1" x14ac:dyDescent="0.15">
      <c r="D16" s="56"/>
      <c r="E16" s="56"/>
      <c r="F16" s="39"/>
      <c r="G16" s="39"/>
      <c r="H16" s="39"/>
      <c r="I16" s="39"/>
      <c r="J16" s="39"/>
      <c r="K16" s="56"/>
      <c r="L16" s="39"/>
      <c r="M16" s="39"/>
      <c r="N16" s="39"/>
      <c r="O16" s="39"/>
      <c r="P16" s="50"/>
      <c r="Q16" s="50"/>
      <c r="R16" s="50"/>
      <c r="S16" s="9"/>
      <c r="T16" s="9"/>
    </row>
    <row r="17" spans="4:20" ht="21.95" customHeight="1" x14ac:dyDescent="0.15">
      <c r="D17" s="56"/>
      <c r="E17" s="56"/>
      <c r="F17" s="39"/>
      <c r="G17" s="39"/>
      <c r="H17" s="39"/>
      <c r="I17" s="39"/>
      <c r="J17" s="39"/>
      <c r="K17" s="56"/>
      <c r="L17" s="39"/>
      <c r="M17" s="39"/>
      <c r="N17" s="39"/>
      <c r="O17" s="39"/>
      <c r="P17" s="50"/>
      <c r="Q17" s="50"/>
      <c r="R17" s="50"/>
      <c r="S17" s="9"/>
      <c r="T17" s="9"/>
    </row>
    <row r="18" spans="4:20" ht="21.95" customHeight="1" x14ac:dyDescent="0.15">
      <c r="D18" s="56"/>
      <c r="E18" s="56"/>
      <c r="F18" s="39"/>
      <c r="G18" s="39"/>
      <c r="H18" s="39"/>
      <c r="I18" s="39"/>
      <c r="J18" s="39"/>
      <c r="K18" s="56"/>
      <c r="L18" s="39"/>
      <c r="M18" s="39"/>
      <c r="N18" s="39"/>
      <c r="O18" s="39"/>
      <c r="P18" s="50"/>
      <c r="Q18" s="50"/>
      <c r="R18" s="50"/>
      <c r="S18" s="9"/>
      <c r="T18" s="9"/>
    </row>
    <row r="19" spans="4:20" ht="21.95" customHeight="1" x14ac:dyDescent="0.15">
      <c r="D19" s="56"/>
      <c r="E19" s="56"/>
      <c r="F19" s="39"/>
      <c r="G19" s="39"/>
      <c r="H19" s="39"/>
      <c r="I19" s="39"/>
      <c r="J19" s="39"/>
      <c r="K19" s="56"/>
      <c r="L19" s="39"/>
      <c r="M19" s="39"/>
      <c r="N19" s="39"/>
      <c r="O19" s="39"/>
      <c r="P19" s="50"/>
      <c r="Q19" s="50"/>
      <c r="R19" s="50"/>
      <c r="S19" s="9"/>
      <c r="T19" s="9"/>
    </row>
    <row r="20" spans="4:20" ht="21.95" customHeight="1" x14ac:dyDescent="0.15">
      <c r="D20" s="56"/>
      <c r="E20" s="56"/>
      <c r="F20" s="39"/>
      <c r="G20" s="39"/>
      <c r="H20" s="39"/>
      <c r="I20" s="39"/>
      <c r="J20" s="39"/>
      <c r="K20" s="56"/>
      <c r="L20" s="39"/>
      <c r="M20" s="39"/>
      <c r="N20" s="39"/>
      <c r="O20" s="39"/>
      <c r="P20" s="50"/>
      <c r="Q20" s="50"/>
      <c r="R20" s="50"/>
      <c r="S20" s="9"/>
      <c r="T20" s="9"/>
    </row>
    <row r="21" spans="4:20" ht="21.95" customHeight="1" x14ac:dyDescent="0.15">
      <c r="D21" s="56"/>
      <c r="E21" s="56"/>
      <c r="F21" s="39"/>
      <c r="G21" s="39"/>
      <c r="H21" s="39"/>
      <c r="I21" s="39"/>
      <c r="J21" s="39"/>
      <c r="K21" s="56"/>
      <c r="L21" s="39"/>
      <c r="M21" s="39"/>
      <c r="N21" s="39"/>
      <c r="O21" s="39"/>
      <c r="P21" s="50"/>
      <c r="Q21" s="50"/>
      <c r="R21" s="50"/>
      <c r="S21" s="9"/>
      <c r="T21" s="9"/>
    </row>
    <row r="22" spans="4:20" ht="21.95" customHeight="1" x14ac:dyDescent="0.15">
      <c r="D22" s="56"/>
      <c r="E22" s="56"/>
      <c r="F22" s="39"/>
      <c r="G22" s="39"/>
      <c r="H22" s="39"/>
      <c r="I22" s="39"/>
      <c r="J22" s="39"/>
      <c r="K22" s="56"/>
      <c r="L22" s="39"/>
      <c r="M22" s="39"/>
      <c r="N22" s="39"/>
      <c r="O22" s="39"/>
      <c r="P22" s="50"/>
      <c r="Q22" s="50"/>
      <c r="R22" s="50"/>
      <c r="S22" s="9"/>
      <c r="T22" s="9"/>
    </row>
    <row r="23" spans="4:20" ht="21.95" customHeight="1" x14ac:dyDescent="0.15">
      <c r="D23" s="56"/>
      <c r="E23" s="56"/>
      <c r="F23" s="39"/>
      <c r="G23" s="39"/>
      <c r="H23" s="39"/>
      <c r="I23" s="39"/>
      <c r="J23" s="39"/>
      <c r="K23" s="56"/>
      <c r="L23" s="39"/>
      <c r="M23" s="39"/>
      <c r="N23" s="39"/>
      <c r="O23" s="39"/>
      <c r="P23" s="50"/>
      <c r="Q23" s="50"/>
      <c r="R23" s="50"/>
      <c r="S23" s="9"/>
      <c r="T23" s="9"/>
    </row>
    <row r="24" spans="4:20" ht="21.95" customHeight="1" x14ac:dyDescent="0.15">
      <c r="D24" s="56"/>
      <c r="E24" s="56"/>
      <c r="F24" s="39"/>
      <c r="G24" s="39"/>
      <c r="H24" s="39"/>
      <c r="I24" s="39"/>
      <c r="J24" s="39"/>
      <c r="K24" s="56"/>
      <c r="L24" s="39"/>
      <c r="M24" s="39"/>
      <c r="N24" s="39"/>
      <c r="O24" s="39"/>
      <c r="P24" s="50"/>
      <c r="Q24" s="50"/>
      <c r="R24" s="50"/>
      <c r="S24" s="9"/>
      <c r="T24" s="9"/>
    </row>
    <row r="25" spans="4:20" ht="21.95" customHeight="1" x14ac:dyDescent="0.15">
      <c r="D25" s="56"/>
      <c r="E25" s="56"/>
      <c r="F25" s="39"/>
      <c r="G25" s="39"/>
      <c r="H25" s="39"/>
      <c r="I25" s="39"/>
      <c r="J25" s="39"/>
      <c r="K25" s="56"/>
      <c r="L25" s="39"/>
      <c r="M25" s="39"/>
      <c r="N25" s="39"/>
      <c r="O25" s="39"/>
      <c r="P25" s="50"/>
      <c r="Q25" s="50"/>
      <c r="R25" s="50"/>
      <c r="S25" s="9"/>
      <c r="T25" s="9"/>
    </row>
    <row r="26" spans="4:20" ht="21.95" customHeight="1" x14ac:dyDescent="0.15">
      <c r="D26" s="56"/>
      <c r="E26" s="56"/>
      <c r="F26" s="39"/>
      <c r="G26" s="39"/>
      <c r="H26" s="39"/>
      <c r="I26" s="39"/>
      <c r="J26" s="39"/>
      <c r="K26" s="56"/>
      <c r="L26" s="39"/>
      <c r="M26" s="39"/>
      <c r="N26" s="39"/>
      <c r="O26" s="39"/>
      <c r="P26" s="50"/>
      <c r="Q26" s="50"/>
      <c r="R26" s="50"/>
      <c r="S26" s="9"/>
      <c r="T26" s="9"/>
    </row>
    <row r="27" spans="4:20" ht="21.95" customHeight="1" x14ac:dyDescent="0.15">
      <c r="D27" s="56"/>
      <c r="E27" s="56"/>
      <c r="F27" s="39"/>
      <c r="G27" s="39"/>
      <c r="H27" s="39"/>
      <c r="I27" s="39"/>
      <c r="J27" s="39"/>
      <c r="K27" s="56"/>
      <c r="L27" s="39"/>
      <c r="M27" s="39"/>
      <c r="N27" s="39"/>
      <c r="O27" s="39"/>
      <c r="P27" s="50"/>
      <c r="Q27" s="50"/>
      <c r="R27" s="50"/>
      <c r="S27" s="9"/>
      <c r="T27" s="9"/>
    </row>
    <row r="28" spans="4:20" ht="21.95" customHeight="1" x14ac:dyDescent="0.15">
      <c r="D28" s="56"/>
      <c r="E28" s="56"/>
      <c r="F28" s="39"/>
      <c r="G28" s="39"/>
      <c r="H28" s="39"/>
      <c r="I28" s="39"/>
      <c r="J28" s="39"/>
      <c r="K28" s="56"/>
      <c r="L28" s="39"/>
      <c r="M28" s="39"/>
      <c r="N28" s="39"/>
      <c r="O28" s="39"/>
      <c r="P28" s="50"/>
      <c r="Q28" s="50"/>
      <c r="R28" s="50"/>
      <c r="S28" s="9"/>
      <c r="T28" s="9"/>
    </row>
    <row r="29" spans="4:20" ht="21.95" customHeight="1" x14ac:dyDescent="0.15">
      <c r="D29" s="56"/>
      <c r="E29" s="56"/>
      <c r="F29" s="39"/>
      <c r="G29" s="39"/>
      <c r="H29" s="39"/>
      <c r="I29" s="39"/>
      <c r="J29" s="39"/>
      <c r="K29" s="56"/>
      <c r="L29" s="39"/>
      <c r="M29" s="39"/>
      <c r="N29" s="39"/>
      <c r="O29" s="39"/>
      <c r="P29" s="50"/>
      <c r="Q29" s="50"/>
      <c r="R29" s="50"/>
      <c r="S29" s="9"/>
      <c r="T29" s="9"/>
    </row>
  </sheetData>
  <mergeCells count="17">
    <mergeCell ref="A2:A3"/>
    <mergeCell ref="B2:B3"/>
    <mergeCell ref="E2:E3"/>
    <mergeCell ref="F2:F3"/>
    <mergeCell ref="C2:C3"/>
    <mergeCell ref="D2:D3"/>
    <mergeCell ref="D4:T4"/>
    <mergeCell ref="D7:T7"/>
    <mergeCell ref="D10:T10"/>
    <mergeCell ref="D13:T13"/>
    <mergeCell ref="D1:O1"/>
    <mergeCell ref="S2:S3"/>
    <mergeCell ref="K2:K3"/>
    <mergeCell ref="P2:R2"/>
    <mergeCell ref="T2:T3"/>
    <mergeCell ref="L2:O2"/>
    <mergeCell ref="G2:J2"/>
  </mergeCells>
  <phoneticPr fontId="2" type="noConversion"/>
  <printOptions horizontalCentered="1" verticalCentered="1"/>
  <pageMargins left="0.74803149606299213" right="0.35433070866141736" top="0.78740157480314965" bottom="0.39370078740157483" header="0.51181102362204722" footer="0.47244094488188981"/>
  <pageSetup paperSize="9" scale="80" orientation="landscape" r:id="rId1"/>
  <headerFooter alignWithMargins="0">
    <oddHeader>&amp;C&amp;18일 위 대 가  공 량 산 출 서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8</vt:i4>
      </vt:variant>
      <vt:variant>
        <vt:lpstr>이름이 지정된 범위</vt:lpstr>
      </vt:variant>
      <vt:variant>
        <vt:i4>10</vt:i4>
      </vt:variant>
    </vt:vector>
  </HeadingPairs>
  <TitlesOfParts>
    <vt:vector size="18" baseType="lpstr">
      <vt:lpstr>원가</vt:lpstr>
      <vt:lpstr>총괄표</vt:lpstr>
      <vt:lpstr>내역서</vt:lpstr>
      <vt:lpstr>겉표지</vt:lpstr>
      <vt:lpstr>표지</vt:lpstr>
      <vt:lpstr>합산자재</vt:lpstr>
      <vt:lpstr>사용설명</vt:lpstr>
      <vt:lpstr>일위노임</vt:lpstr>
      <vt:lpstr>겉표지!Print_Area</vt:lpstr>
      <vt:lpstr>내역서!Print_Area</vt:lpstr>
      <vt:lpstr>원가!Print_Area</vt:lpstr>
      <vt:lpstr>일위노임!Print_Area</vt:lpstr>
      <vt:lpstr>총괄표!Print_Area</vt:lpstr>
      <vt:lpstr>표지!Print_Area</vt:lpstr>
      <vt:lpstr>내역서!Print_Titles</vt:lpstr>
      <vt:lpstr>일위노임!Print_Titles</vt:lpstr>
      <vt:lpstr>총괄표!Print_Titles</vt:lpstr>
      <vt:lpstr>합산자재!Print_Titles</vt:lpstr>
    </vt:vector>
  </TitlesOfParts>
  <Company>이지테크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이지테크</dc:creator>
  <cp:lastModifiedBy>master</cp:lastModifiedBy>
  <cp:lastPrinted>2018-05-02T01:23:53Z</cp:lastPrinted>
  <dcterms:created xsi:type="dcterms:W3CDTF">2002-09-09T02:35:17Z</dcterms:created>
  <dcterms:modified xsi:type="dcterms:W3CDTF">2018-12-12T06:46:26Z</dcterms:modified>
</cp:coreProperties>
</file>